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nnl-my.sharepoint.com/personal/carolyn_goodman_pnnl_gov/Documents/Documents/Projects/GSA Retuning/BRS SAT-SP Reset Paper/Results/"/>
    </mc:Choice>
  </mc:AlternateContent>
  <xr:revisionPtr revIDLastSave="536" documentId="8_{4385876A-2BFB-47FE-950C-463F1A619307}" xr6:coauthVersionLast="47" xr6:coauthVersionMax="47" xr10:uidLastSave="{FC20AD9A-9300-4EB7-96DF-B99238141198}"/>
  <bookViews>
    <workbookView xWindow="28680" yWindow="-120" windowWidth="29040" windowHeight="15840" activeTab="3" xr2:uid="{0BD12075-042D-4DFB-99BB-549BBCB6B0D8}"/>
  </bookViews>
  <sheets>
    <sheet name="Test Matrix" sheetId="1" r:id="rId1"/>
    <sheet name="Baseline Figures" sheetId="15" r:id="rId2"/>
    <sheet name="Savings Figures" sheetId="18" r:id="rId3"/>
    <sheet name="Electricity Breakdown Figures" sheetId="17" r:id="rId4"/>
  </sheets>
  <definedNames>
    <definedName name="_xlnm._FilterDatabase" localSheetId="0" hidden="1">'Test Matrix'!$A$1:$AK$117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12" i="1"/>
  <c r="F13" i="1"/>
  <c r="F14" i="1"/>
  <c r="F15" i="1"/>
  <c r="J39" i="1" l="1"/>
  <c r="P59" i="1"/>
  <c r="P51" i="1"/>
  <c r="P47" i="1"/>
  <c r="P39" i="1"/>
  <c r="P31" i="1"/>
  <c r="P23" i="1"/>
  <c r="O59" i="1"/>
  <c r="O51" i="1"/>
  <c r="O47" i="1"/>
  <c r="O39" i="1"/>
  <c r="O31" i="1"/>
  <c r="O23" i="1"/>
  <c r="Q15" i="1"/>
  <c r="Q55" i="1"/>
  <c r="Q43" i="1"/>
  <c r="Q35" i="1"/>
  <c r="Q27" i="1"/>
  <c r="Q19" i="1"/>
  <c r="P55" i="1"/>
  <c r="P43" i="1"/>
  <c r="P35" i="1"/>
  <c r="P27" i="1"/>
  <c r="P19" i="1"/>
  <c r="O55" i="1"/>
  <c r="O43" i="1"/>
  <c r="O35" i="1"/>
  <c r="O27" i="1"/>
  <c r="O19" i="1"/>
  <c r="P15" i="1"/>
  <c r="Q23" i="1"/>
  <c r="Q59" i="1"/>
  <c r="Q31" i="1"/>
  <c r="Q47" i="1"/>
  <c r="Q39" i="1"/>
  <c r="Q51" i="1"/>
  <c r="O15" i="1"/>
  <c r="J38" i="1"/>
  <c r="O54" i="1"/>
  <c r="O42" i="1"/>
  <c r="O34" i="1"/>
  <c r="O26" i="1"/>
  <c r="O18" i="1"/>
  <c r="O14" i="1"/>
  <c r="Q18" i="1"/>
  <c r="Q34" i="1"/>
  <c r="Q58" i="1"/>
  <c r="Q50" i="1"/>
  <c r="Q46" i="1"/>
  <c r="Q38" i="1"/>
  <c r="Q30" i="1"/>
  <c r="Q22" i="1"/>
  <c r="Q54" i="1"/>
  <c r="P58" i="1"/>
  <c r="P50" i="1"/>
  <c r="P46" i="1"/>
  <c r="P38" i="1"/>
  <c r="P30" i="1"/>
  <c r="P22" i="1"/>
  <c r="P14" i="1"/>
  <c r="O58" i="1"/>
  <c r="O50" i="1"/>
  <c r="O46" i="1"/>
  <c r="O38" i="1"/>
  <c r="O30" i="1"/>
  <c r="O22" i="1"/>
  <c r="Q14" i="1"/>
  <c r="Q42" i="1"/>
  <c r="Q26" i="1"/>
  <c r="P26" i="1"/>
  <c r="P42" i="1"/>
  <c r="P18" i="1"/>
  <c r="P54" i="1"/>
  <c r="P34" i="1"/>
  <c r="J37" i="1"/>
  <c r="P57" i="1"/>
  <c r="P45" i="1"/>
  <c r="P37" i="1"/>
  <c r="Q53" i="1"/>
  <c r="Q41" i="1"/>
  <c r="Q33" i="1"/>
  <c r="Q25" i="1"/>
  <c r="Q17" i="1"/>
  <c r="P13" i="1"/>
  <c r="O13" i="1"/>
  <c r="P49" i="1"/>
  <c r="P53" i="1"/>
  <c r="P41" i="1"/>
  <c r="P33" i="1"/>
  <c r="P25" i="1"/>
  <c r="P17" i="1"/>
  <c r="Q13" i="1"/>
  <c r="O53" i="1"/>
  <c r="O41" i="1"/>
  <c r="O33" i="1"/>
  <c r="O25" i="1"/>
  <c r="O17" i="1"/>
  <c r="P21" i="1"/>
  <c r="P29" i="1"/>
  <c r="Q57" i="1"/>
  <c r="Q49" i="1"/>
  <c r="Q45" i="1"/>
  <c r="Q37" i="1"/>
  <c r="Q29" i="1"/>
  <c r="Q21" i="1"/>
  <c r="O45" i="1"/>
  <c r="O37" i="1"/>
  <c r="O21" i="1"/>
  <c r="O57" i="1"/>
  <c r="O49" i="1"/>
  <c r="O29" i="1"/>
  <c r="I36" i="1"/>
  <c r="Q56" i="1"/>
  <c r="Q48" i="1"/>
  <c r="Q44" i="1"/>
  <c r="Q36" i="1"/>
  <c r="Q28" i="1"/>
  <c r="Q20" i="1"/>
  <c r="Q12" i="1"/>
  <c r="P56" i="1"/>
  <c r="P48" i="1"/>
  <c r="P44" i="1"/>
  <c r="P36" i="1"/>
  <c r="P28" i="1"/>
  <c r="P20" i="1"/>
  <c r="O16" i="1"/>
  <c r="O56" i="1"/>
  <c r="O48" i="1"/>
  <c r="O44" i="1"/>
  <c r="O36" i="1"/>
  <c r="O28" i="1"/>
  <c r="O20" i="1"/>
  <c r="O12" i="1"/>
  <c r="O40" i="1"/>
  <c r="O24" i="1"/>
  <c r="O32" i="1"/>
  <c r="Q52" i="1"/>
  <c r="Q40" i="1"/>
  <c r="Q32" i="1"/>
  <c r="Q24" i="1"/>
  <c r="Q16" i="1"/>
  <c r="P52" i="1"/>
  <c r="P40" i="1"/>
  <c r="P32" i="1"/>
  <c r="P24" i="1"/>
  <c r="P16" i="1"/>
  <c r="O52" i="1"/>
  <c r="P12" i="1"/>
  <c r="I38" i="1"/>
  <c r="I37" i="1"/>
  <c r="I39" i="1"/>
  <c r="J36" i="1"/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2" i="1"/>
  <c r="F6" i="1"/>
  <c r="F7" i="1"/>
  <c r="F8" i="1"/>
  <c r="F9" i="1"/>
  <c r="F10" i="1"/>
  <c r="F11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AG54" i="1" l="1"/>
  <c r="AG42" i="1"/>
  <c r="AG34" i="1"/>
  <c r="AG26" i="1"/>
  <c r="AG18" i="1"/>
  <c r="AE58" i="1"/>
  <c r="AE30" i="1"/>
  <c r="AG14" i="1"/>
  <c r="AE50" i="1"/>
  <c r="AE22" i="1"/>
  <c r="AE54" i="1"/>
  <c r="AE42" i="1"/>
  <c r="AE34" i="1"/>
  <c r="AE26" i="1"/>
  <c r="AE18" i="1"/>
  <c r="AE14" i="1"/>
  <c r="AE46" i="1"/>
  <c r="AE38" i="1"/>
  <c r="AG58" i="1"/>
  <c r="AG50" i="1"/>
  <c r="AG46" i="1"/>
  <c r="AG38" i="1"/>
  <c r="AG30" i="1"/>
  <c r="AG22" i="1"/>
  <c r="P81" i="1"/>
  <c r="P75" i="1"/>
  <c r="P67" i="1"/>
  <c r="O81" i="1"/>
  <c r="O75" i="1"/>
  <c r="Q69" i="1"/>
  <c r="O67" i="1"/>
  <c r="P61" i="1"/>
  <c r="P79" i="1"/>
  <c r="P65" i="1"/>
  <c r="P69" i="1"/>
  <c r="Q61" i="1"/>
  <c r="Q77" i="1"/>
  <c r="Q71" i="1"/>
  <c r="O69" i="1"/>
  <c r="Q63" i="1"/>
  <c r="O61" i="1"/>
  <c r="P73" i="1"/>
  <c r="P77" i="1"/>
  <c r="P71" i="1"/>
  <c r="P63" i="1"/>
  <c r="Q79" i="1"/>
  <c r="O77" i="1"/>
  <c r="Q73" i="1"/>
  <c r="O71" i="1"/>
  <c r="Q65" i="1"/>
  <c r="O63" i="1"/>
  <c r="Q81" i="1"/>
  <c r="Q67" i="1"/>
  <c r="O79" i="1"/>
  <c r="Q75" i="1"/>
  <c r="O73" i="1"/>
  <c r="O65" i="1"/>
  <c r="Q116" i="1"/>
  <c r="Q104" i="1"/>
  <c r="O100" i="1"/>
  <c r="Q88" i="1"/>
  <c r="O84" i="1"/>
  <c r="Q100" i="1"/>
  <c r="P116" i="1"/>
  <c r="P104" i="1"/>
  <c r="P88" i="1"/>
  <c r="O116" i="1"/>
  <c r="Q108" i="1"/>
  <c r="O104" i="1"/>
  <c r="Q92" i="1"/>
  <c r="O88" i="1"/>
  <c r="O96" i="1"/>
  <c r="P84" i="1"/>
  <c r="P108" i="1"/>
  <c r="P92" i="1"/>
  <c r="Q112" i="1"/>
  <c r="O108" i="1"/>
  <c r="Q96" i="1"/>
  <c r="O92" i="1"/>
  <c r="O112" i="1"/>
  <c r="P112" i="1"/>
  <c r="P96" i="1"/>
  <c r="P100" i="1"/>
  <c r="Q84" i="1"/>
  <c r="P110" i="1"/>
  <c r="Q98" i="1"/>
  <c r="O90" i="1"/>
  <c r="Q90" i="1"/>
  <c r="Q114" i="1"/>
  <c r="O110" i="1"/>
  <c r="P98" i="1"/>
  <c r="Q86" i="1"/>
  <c r="P114" i="1"/>
  <c r="Q106" i="1"/>
  <c r="O98" i="1"/>
  <c r="P86" i="1"/>
  <c r="O114" i="1"/>
  <c r="P106" i="1"/>
  <c r="Q94" i="1"/>
  <c r="O86" i="1"/>
  <c r="P102" i="1"/>
  <c r="O106" i="1"/>
  <c r="P94" i="1"/>
  <c r="P82" i="1"/>
  <c r="O82" i="1"/>
  <c r="Q102" i="1"/>
  <c r="O94" i="1"/>
  <c r="Q82" i="1"/>
  <c r="O102" i="1"/>
  <c r="P90" i="1"/>
  <c r="Q110" i="1"/>
  <c r="Q78" i="1"/>
  <c r="O76" i="1"/>
  <c r="Q72" i="1"/>
  <c r="O70" i="1"/>
  <c r="Q64" i="1"/>
  <c r="O62" i="1"/>
  <c r="O68" i="1"/>
  <c r="P78" i="1"/>
  <c r="P72" i="1"/>
  <c r="P64" i="1"/>
  <c r="Q80" i="1"/>
  <c r="O78" i="1"/>
  <c r="Q74" i="1"/>
  <c r="O72" i="1"/>
  <c r="Q66" i="1"/>
  <c r="O64" i="1"/>
  <c r="Q76" i="1"/>
  <c r="Q62" i="1"/>
  <c r="P80" i="1"/>
  <c r="P74" i="1"/>
  <c r="P66" i="1"/>
  <c r="O80" i="1"/>
  <c r="O74" i="1"/>
  <c r="Q68" i="1"/>
  <c r="O66" i="1"/>
  <c r="P60" i="1"/>
  <c r="Q70" i="1"/>
  <c r="P68" i="1"/>
  <c r="Q60" i="1"/>
  <c r="O60" i="1"/>
  <c r="P62" i="1"/>
  <c r="P70" i="1"/>
  <c r="P76" i="1"/>
  <c r="AG107" i="1"/>
  <c r="AG111" i="1"/>
  <c r="AE107" i="1"/>
  <c r="AG95" i="1"/>
  <c r="AE91" i="1"/>
  <c r="AE115" i="1"/>
  <c r="AE87" i="1"/>
  <c r="AE103" i="1"/>
  <c r="AE83" i="1"/>
  <c r="AE111" i="1"/>
  <c r="AG99" i="1"/>
  <c r="AE95" i="1"/>
  <c r="AG91" i="1"/>
  <c r="AG115" i="1"/>
  <c r="AG103" i="1"/>
  <c r="AE99" i="1"/>
  <c r="AG87" i="1"/>
  <c r="AG83" i="1"/>
  <c r="AE52" i="1"/>
  <c r="AE40" i="1"/>
  <c r="AE32" i="1"/>
  <c r="AE24" i="1"/>
  <c r="AE16" i="1"/>
  <c r="AG40" i="1"/>
  <c r="AG56" i="1"/>
  <c r="AG48" i="1"/>
  <c r="AG44" i="1"/>
  <c r="AG36" i="1"/>
  <c r="AG28" i="1"/>
  <c r="AG20" i="1"/>
  <c r="AG12" i="1"/>
  <c r="AG32" i="1"/>
  <c r="AG16" i="1"/>
  <c r="AG24" i="1"/>
  <c r="AE56" i="1"/>
  <c r="AE48" i="1"/>
  <c r="AE44" i="1"/>
  <c r="AE36" i="1"/>
  <c r="AE28" i="1"/>
  <c r="AE20" i="1"/>
  <c r="AE12" i="1"/>
  <c r="AG52" i="1"/>
  <c r="AG114" i="1"/>
  <c r="AG102" i="1"/>
  <c r="AE98" i="1"/>
  <c r="AG86" i="1"/>
  <c r="AE82" i="1"/>
  <c r="AE110" i="1"/>
  <c r="AE94" i="1"/>
  <c r="AE114" i="1"/>
  <c r="AG106" i="1"/>
  <c r="AE102" i="1"/>
  <c r="AG90" i="1"/>
  <c r="AE86" i="1"/>
  <c r="AG110" i="1"/>
  <c r="AE106" i="1"/>
  <c r="AG94" i="1"/>
  <c r="AE90" i="1"/>
  <c r="AG82" i="1"/>
  <c r="AG98" i="1"/>
  <c r="AG15" i="1"/>
  <c r="AE43" i="1"/>
  <c r="AE27" i="1"/>
  <c r="AG59" i="1"/>
  <c r="AG51" i="1"/>
  <c r="AG47" i="1"/>
  <c r="AG39" i="1"/>
  <c r="AG31" i="1"/>
  <c r="AG23" i="1"/>
  <c r="AE15" i="1"/>
  <c r="AE19" i="1"/>
  <c r="AE59" i="1"/>
  <c r="AE51" i="1"/>
  <c r="AE47" i="1"/>
  <c r="AE39" i="1"/>
  <c r="AE31" i="1"/>
  <c r="AE23" i="1"/>
  <c r="AE55" i="1"/>
  <c r="AE35" i="1"/>
  <c r="AG55" i="1"/>
  <c r="AG43" i="1"/>
  <c r="AG35" i="1"/>
  <c r="AG27" i="1"/>
  <c r="AG19" i="1"/>
  <c r="AG57" i="1"/>
  <c r="AE57" i="1"/>
  <c r="AE49" i="1"/>
  <c r="AE45" i="1"/>
  <c r="AE37" i="1"/>
  <c r="AE29" i="1"/>
  <c r="AE21" i="1"/>
  <c r="AG49" i="1"/>
  <c r="AG29" i="1"/>
  <c r="AG53" i="1"/>
  <c r="AG41" i="1"/>
  <c r="AG33" i="1"/>
  <c r="AG25" i="1"/>
  <c r="AG17" i="1"/>
  <c r="AE13" i="1"/>
  <c r="AG45" i="1"/>
  <c r="AG13" i="1"/>
  <c r="AE53" i="1"/>
  <c r="AE41" i="1"/>
  <c r="AE33" i="1"/>
  <c r="AE25" i="1"/>
  <c r="AE17" i="1"/>
  <c r="AG37" i="1"/>
  <c r="AG21" i="1"/>
  <c r="P109" i="1"/>
  <c r="P93" i="1"/>
  <c r="Q113" i="1"/>
  <c r="O109" i="1"/>
  <c r="Q97" i="1"/>
  <c r="O93" i="1"/>
  <c r="P89" i="1"/>
  <c r="P113" i="1"/>
  <c r="P97" i="1"/>
  <c r="O113" i="1"/>
  <c r="Q101" i="1"/>
  <c r="O97" i="1"/>
  <c r="P85" i="1"/>
  <c r="P117" i="1"/>
  <c r="P101" i="1"/>
  <c r="Q85" i="1"/>
  <c r="Q117" i="1"/>
  <c r="Q105" i="1"/>
  <c r="O101" i="1"/>
  <c r="Q89" i="1"/>
  <c r="O85" i="1"/>
  <c r="P105" i="1"/>
  <c r="O105" i="1"/>
  <c r="O89" i="1"/>
  <c r="Q93" i="1"/>
  <c r="Q109" i="1"/>
  <c r="O117" i="1"/>
  <c r="Y42" i="1"/>
  <c r="Z38" i="1"/>
  <c r="Z42" i="1"/>
  <c r="Y38" i="1"/>
  <c r="Z34" i="1"/>
  <c r="Z30" i="1"/>
  <c r="Z14" i="1"/>
  <c r="Z58" i="1"/>
  <c r="Y34" i="1"/>
  <c r="Y30" i="1"/>
  <c r="Z26" i="1"/>
  <c r="Z22" i="1"/>
  <c r="Y46" i="1"/>
  <c r="Y58" i="1"/>
  <c r="Z54" i="1"/>
  <c r="Y26" i="1"/>
  <c r="Y22" i="1"/>
  <c r="Z18" i="1"/>
  <c r="Y54" i="1"/>
  <c r="Z50" i="1"/>
  <c r="Y18" i="1"/>
  <c r="Y14" i="1"/>
  <c r="Y50" i="1"/>
  <c r="Z46" i="1"/>
  <c r="Z45" i="1"/>
  <c r="Y45" i="1"/>
  <c r="Z41" i="1"/>
  <c r="Y41" i="1"/>
  <c r="Z37" i="1"/>
  <c r="Y37" i="1"/>
  <c r="Z33" i="1"/>
  <c r="Z29" i="1"/>
  <c r="Z57" i="1"/>
  <c r="Y33" i="1"/>
  <c r="Y29" i="1"/>
  <c r="Z25" i="1"/>
  <c r="Z21" i="1"/>
  <c r="Y49" i="1"/>
  <c r="Y57" i="1"/>
  <c r="Z53" i="1"/>
  <c r="Y25" i="1"/>
  <c r="Y21" i="1"/>
  <c r="Z17" i="1"/>
  <c r="Z13" i="1"/>
  <c r="Y53" i="1"/>
  <c r="Z49" i="1"/>
  <c r="AA49" i="1" s="1"/>
  <c r="Y17" i="1"/>
  <c r="Y13" i="1"/>
  <c r="Z59" i="1"/>
  <c r="Z55" i="1"/>
  <c r="Y31" i="1"/>
  <c r="Y27" i="1"/>
  <c r="Z23" i="1"/>
  <c r="Z19" i="1"/>
  <c r="Y59" i="1"/>
  <c r="Y55" i="1"/>
  <c r="Z51" i="1"/>
  <c r="Y23" i="1"/>
  <c r="Y19" i="1"/>
  <c r="Y51" i="1"/>
  <c r="Z15" i="1"/>
  <c r="Z47" i="1"/>
  <c r="Y15" i="1"/>
  <c r="Y35" i="1"/>
  <c r="Y47" i="1"/>
  <c r="Z43" i="1"/>
  <c r="Z27" i="1"/>
  <c r="Y43" i="1"/>
  <c r="Z39" i="1"/>
  <c r="Z31" i="1"/>
  <c r="Y39" i="1"/>
  <c r="Z35" i="1"/>
  <c r="Y52" i="1"/>
  <c r="Z48" i="1"/>
  <c r="Y16" i="1"/>
  <c r="Y12" i="1"/>
  <c r="Y48" i="1"/>
  <c r="Z44" i="1"/>
  <c r="Y24" i="1"/>
  <c r="Y44" i="1"/>
  <c r="Z40" i="1"/>
  <c r="Y20" i="1"/>
  <c r="Y40" i="1"/>
  <c r="Z36" i="1"/>
  <c r="Z12" i="1"/>
  <c r="Y36" i="1"/>
  <c r="Z32" i="1"/>
  <c r="Z28" i="1"/>
  <c r="Z52" i="1"/>
  <c r="Z16" i="1"/>
  <c r="Z56" i="1"/>
  <c r="Y32" i="1"/>
  <c r="Y28" i="1"/>
  <c r="Z24" i="1"/>
  <c r="Z20" i="1"/>
  <c r="Y56" i="1"/>
  <c r="Z114" i="1"/>
  <c r="Z102" i="1"/>
  <c r="Z86" i="1"/>
  <c r="Y114" i="1"/>
  <c r="Y102" i="1"/>
  <c r="Y86" i="1"/>
  <c r="Z98" i="1"/>
  <c r="Z82" i="1"/>
  <c r="Y98" i="1"/>
  <c r="Y82" i="1"/>
  <c r="Z110" i="1"/>
  <c r="Z94" i="1"/>
  <c r="Y110" i="1"/>
  <c r="Y94" i="1"/>
  <c r="Y90" i="1"/>
  <c r="Z106" i="1"/>
  <c r="Z90" i="1"/>
  <c r="Y106" i="1"/>
  <c r="Y115" i="1"/>
  <c r="Z95" i="1"/>
  <c r="Z87" i="1"/>
  <c r="Y91" i="1"/>
  <c r="Z115" i="1"/>
  <c r="Y111" i="1"/>
  <c r="Y103" i="1"/>
  <c r="Y95" i="1"/>
  <c r="Y87" i="1"/>
  <c r="Z99" i="1"/>
  <c r="Z83" i="1"/>
  <c r="Y83" i="1"/>
  <c r="Z107" i="1"/>
  <c r="Z91" i="1"/>
  <c r="Y107" i="1"/>
  <c r="Z103" i="1"/>
  <c r="Z111" i="1"/>
  <c r="Y99" i="1"/>
  <c r="I79" i="1"/>
  <c r="J73" i="1"/>
  <c r="J79" i="1"/>
  <c r="I73" i="1"/>
  <c r="J69" i="1"/>
  <c r="J65" i="1"/>
  <c r="I69" i="1"/>
  <c r="I65" i="1"/>
  <c r="J61" i="1"/>
  <c r="J81" i="1"/>
  <c r="J77" i="1"/>
  <c r="I61" i="1"/>
  <c r="I81" i="1"/>
  <c r="I77" i="1"/>
  <c r="J75" i="1"/>
  <c r="J71" i="1"/>
  <c r="I75" i="1"/>
  <c r="I71" i="1"/>
  <c r="J67" i="1"/>
  <c r="J63" i="1"/>
  <c r="I67" i="1"/>
  <c r="I63" i="1"/>
  <c r="I70" i="1"/>
  <c r="I66" i="1"/>
  <c r="J62" i="1"/>
  <c r="I74" i="1"/>
  <c r="J78" i="1"/>
  <c r="I62" i="1"/>
  <c r="J70" i="1"/>
  <c r="I78" i="1"/>
  <c r="J72" i="1"/>
  <c r="J66" i="1"/>
  <c r="I72" i="1"/>
  <c r="J68" i="1"/>
  <c r="J64" i="1"/>
  <c r="I68" i="1"/>
  <c r="I64" i="1"/>
  <c r="J60" i="1"/>
  <c r="I76" i="1"/>
  <c r="J80" i="1"/>
  <c r="I60" i="1"/>
  <c r="I80" i="1"/>
  <c r="J76" i="1"/>
  <c r="J74" i="1"/>
  <c r="I26" i="1"/>
  <c r="I22" i="1"/>
  <c r="J18" i="1"/>
  <c r="I30" i="1"/>
  <c r="J58" i="1"/>
  <c r="I18" i="1"/>
  <c r="I58" i="1"/>
  <c r="J54" i="1"/>
  <c r="J50" i="1"/>
  <c r="I34" i="1"/>
  <c r="I54" i="1"/>
  <c r="I50" i="1"/>
  <c r="J46" i="1"/>
  <c r="J22" i="1"/>
  <c r="I46" i="1"/>
  <c r="J42" i="1"/>
  <c r="I42" i="1"/>
  <c r="J34" i="1"/>
  <c r="J30" i="1"/>
  <c r="J26" i="1"/>
  <c r="J117" i="1"/>
  <c r="J113" i="1"/>
  <c r="I101" i="1"/>
  <c r="J93" i="1"/>
  <c r="J85" i="1"/>
  <c r="I117" i="1"/>
  <c r="I113" i="1"/>
  <c r="I93" i="1"/>
  <c r="I85" i="1"/>
  <c r="J105" i="1"/>
  <c r="I105" i="1"/>
  <c r="J97" i="1"/>
  <c r="I97" i="1"/>
  <c r="J89" i="1"/>
  <c r="J101" i="1"/>
  <c r="J109" i="1"/>
  <c r="I89" i="1"/>
  <c r="I109" i="1"/>
  <c r="I41" i="1"/>
  <c r="J33" i="1"/>
  <c r="J29" i="1"/>
  <c r="I45" i="1"/>
  <c r="I33" i="1"/>
  <c r="I29" i="1"/>
  <c r="J25" i="1"/>
  <c r="J21" i="1"/>
  <c r="I25" i="1"/>
  <c r="I21" i="1"/>
  <c r="J41" i="1"/>
  <c r="J17" i="1"/>
  <c r="J57" i="1"/>
  <c r="I17" i="1"/>
  <c r="I57" i="1"/>
  <c r="J53" i="1"/>
  <c r="J49" i="1"/>
  <c r="I53" i="1"/>
  <c r="I49" i="1"/>
  <c r="J45" i="1"/>
  <c r="I108" i="1"/>
  <c r="J100" i="1"/>
  <c r="I88" i="1"/>
  <c r="J116" i="1"/>
  <c r="I100" i="1"/>
  <c r="J92" i="1"/>
  <c r="J84" i="1"/>
  <c r="I116" i="1"/>
  <c r="J112" i="1"/>
  <c r="I92" i="1"/>
  <c r="I84" i="1"/>
  <c r="I96" i="1"/>
  <c r="I112" i="1"/>
  <c r="J104" i="1"/>
  <c r="I104" i="1"/>
  <c r="J96" i="1"/>
  <c r="J88" i="1"/>
  <c r="J108" i="1"/>
  <c r="J59" i="1"/>
  <c r="J19" i="1"/>
  <c r="I59" i="1"/>
  <c r="J55" i="1"/>
  <c r="J51" i="1"/>
  <c r="I55" i="1"/>
  <c r="I51" i="1"/>
  <c r="J47" i="1"/>
  <c r="I47" i="1"/>
  <c r="J43" i="1"/>
  <c r="I43" i="1"/>
  <c r="J35" i="1"/>
  <c r="J31" i="1"/>
  <c r="I35" i="1"/>
  <c r="I31" i="1"/>
  <c r="J27" i="1"/>
  <c r="J23" i="1"/>
  <c r="I19" i="1"/>
  <c r="I27" i="1"/>
  <c r="I23" i="1"/>
  <c r="I56" i="1"/>
  <c r="I52" i="1"/>
  <c r="J48" i="1"/>
  <c r="J52" i="1"/>
  <c r="I48" i="1"/>
  <c r="J44" i="1"/>
  <c r="J40" i="1"/>
  <c r="I44" i="1"/>
  <c r="I40" i="1"/>
  <c r="J32" i="1"/>
  <c r="K36" i="1"/>
  <c r="I32" i="1"/>
  <c r="J28" i="1"/>
  <c r="J24" i="1"/>
  <c r="I28" i="1"/>
  <c r="I24" i="1"/>
  <c r="J20" i="1"/>
  <c r="I20" i="1"/>
  <c r="I16" i="1"/>
  <c r="J16" i="1"/>
  <c r="J56" i="1"/>
  <c r="J98" i="1"/>
  <c r="J82" i="1"/>
  <c r="J110" i="1"/>
  <c r="I98" i="1"/>
  <c r="I82" i="1"/>
  <c r="I110" i="1"/>
  <c r="J94" i="1"/>
  <c r="J106" i="1"/>
  <c r="I94" i="1"/>
  <c r="I86" i="1"/>
  <c r="I106" i="1"/>
  <c r="J90" i="1"/>
  <c r="J114" i="1"/>
  <c r="J102" i="1"/>
  <c r="I90" i="1"/>
  <c r="I114" i="1"/>
  <c r="I102" i="1"/>
  <c r="J86" i="1"/>
  <c r="I14" i="1"/>
  <c r="J14" i="1"/>
  <c r="I15" i="1"/>
  <c r="J15" i="1"/>
  <c r="J13" i="1"/>
  <c r="I13" i="1"/>
  <c r="J12" i="1"/>
  <c r="I12" i="1"/>
  <c r="K88" i="1" l="1"/>
  <c r="AA39" i="1"/>
  <c r="AA90" i="1"/>
  <c r="AA56" i="1"/>
  <c r="K40" i="1"/>
  <c r="K74" i="1"/>
  <c r="AA42" i="1"/>
  <c r="AA83" i="1"/>
  <c r="K78" i="1"/>
  <c r="K77" i="1"/>
  <c r="AA51" i="1"/>
  <c r="AA26" i="1"/>
  <c r="K110" i="1"/>
  <c r="AA94" i="1"/>
  <c r="AA44" i="1"/>
  <c r="AA19" i="1"/>
  <c r="AA18" i="1"/>
  <c r="K65" i="1"/>
  <c r="K71" i="1"/>
  <c r="AA106" i="1"/>
  <c r="AA38" i="1"/>
  <c r="AA33" i="1"/>
  <c r="K24" i="1"/>
  <c r="AA110" i="1"/>
  <c r="AA52" i="1"/>
  <c r="AA29" i="1"/>
  <c r="AA27" i="1"/>
  <c r="AA37" i="1"/>
  <c r="K106" i="1"/>
  <c r="K101" i="1"/>
  <c r="K62" i="1"/>
  <c r="K61" i="1"/>
  <c r="AA103" i="1"/>
  <c r="AA86" i="1"/>
  <c r="AA23" i="1"/>
  <c r="AA21" i="1"/>
  <c r="AA57" i="1"/>
  <c r="K79" i="1"/>
  <c r="AA107" i="1"/>
  <c r="AA95" i="1"/>
  <c r="AA82" i="1"/>
  <c r="K89" i="1"/>
  <c r="AA45" i="1"/>
  <c r="AA115" i="1"/>
  <c r="AA50" i="1"/>
  <c r="K93" i="1"/>
  <c r="AA36" i="1"/>
  <c r="AA14" i="1"/>
  <c r="AA47" i="1"/>
  <c r="K60" i="1"/>
  <c r="K72" i="1"/>
  <c r="AA102" i="1"/>
  <c r="AA15" i="1"/>
  <c r="AA46" i="1"/>
  <c r="K66" i="1"/>
  <c r="K50" i="1"/>
  <c r="K42" i="1"/>
  <c r="K97" i="1"/>
  <c r="K117" i="1"/>
  <c r="K48" i="1"/>
  <c r="K31" i="1"/>
  <c r="K41" i="1"/>
  <c r="K18" i="1"/>
  <c r="K33" i="1"/>
  <c r="K17" i="1"/>
  <c r="K45" i="1"/>
  <c r="K47" i="1"/>
  <c r="K29" i="1"/>
  <c r="K49" i="1"/>
  <c r="K13" i="1"/>
  <c r="K23" i="1"/>
  <c r="K27" i="1"/>
  <c r="K82" i="1"/>
  <c r="K113" i="1"/>
  <c r="K84" i="1"/>
  <c r="K92" i="1"/>
  <c r="K109" i="1"/>
  <c r="K104" i="1"/>
  <c r="K105" i="1"/>
  <c r="K67" i="1"/>
  <c r="K55" i="1"/>
  <c r="K43" i="1"/>
  <c r="K16" i="1"/>
  <c r="K15" i="1"/>
  <c r="K32" i="1"/>
  <c r="K39" i="1"/>
  <c r="K51" i="1"/>
  <c r="K58" i="1"/>
  <c r="K81" i="1"/>
  <c r="AA24" i="1"/>
  <c r="AA31" i="1"/>
  <c r="AA41" i="1"/>
  <c r="AA35" i="1"/>
  <c r="AA58" i="1"/>
  <c r="AA87" i="1"/>
  <c r="AA28" i="1"/>
  <c r="AA25" i="1"/>
  <c r="AA32" i="1"/>
  <c r="AA55" i="1"/>
  <c r="AA13" i="1"/>
  <c r="K94" i="1"/>
  <c r="K59" i="1"/>
  <c r="K75" i="1"/>
  <c r="AA98" i="1"/>
  <c r="AA40" i="1"/>
  <c r="AA48" i="1"/>
  <c r="AA59" i="1"/>
  <c r="AA17" i="1"/>
  <c r="AA54" i="1"/>
  <c r="K52" i="1"/>
  <c r="AA20" i="1"/>
  <c r="AA12" i="1"/>
  <c r="AA43" i="1"/>
  <c r="AA30" i="1"/>
  <c r="K102" i="1"/>
  <c r="K112" i="1"/>
  <c r="AA114" i="1"/>
  <c r="AA16" i="1"/>
  <c r="AA53" i="1"/>
  <c r="AA22" i="1"/>
  <c r="AA34" i="1"/>
  <c r="AA111" i="1"/>
  <c r="AA91" i="1"/>
  <c r="AA99" i="1"/>
  <c r="K96" i="1"/>
  <c r="K37" i="1"/>
  <c r="K68" i="1"/>
  <c r="K63" i="1"/>
  <c r="K14" i="1"/>
  <c r="K98" i="1"/>
  <c r="K20" i="1"/>
  <c r="K108" i="1"/>
  <c r="K21" i="1"/>
  <c r="K38" i="1"/>
  <c r="K12" i="1"/>
  <c r="K86" i="1"/>
  <c r="K116" i="1"/>
  <c r="K25" i="1"/>
  <c r="K30" i="1"/>
  <c r="K80" i="1"/>
  <c r="K54" i="1"/>
  <c r="K76" i="1"/>
  <c r="K73" i="1"/>
  <c r="K114" i="1"/>
  <c r="K28" i="1"/>
  <c r="K44" i="1"/>
  <c r="K35" i="1"/>
  <c r="K19" i="1"/>
  <c r="K57" i="1"/>
  <c r="K34" i="1"/>
  <c r="K22" i="1"/>
  <c r="K90" i="1"/>
  <c r="K56" i="1"/>
  <c r="K100" i="1"/>
  <c r="K53" i="1"/>
  <c r="K85" i="1"/>
  <c r="K46" i="1"/>
  <c r="K26" i="1"/>
  <c r="K64" i="1"/>
  <c r="K70" i="1"/>
  <c r="K69" i="1"/>
  <c r="AC9" i="1"/>
  <c r="AC8" i="1"/>
  <c r="AC5" i="1"/>
  <c r="AC3" i="1"/>
  <c r="AC2" i="1"/>
  <c r="AF48" i="1" l="1"/>
  <c r="AF12" i="1"/>
  <c r="AF36" i="1"/>
  <c r="AF52" i="1"/>
  <c r="AF28" i="1"/>
  <c r="AF40" i="1"/>
  <c r="AF20" i="1"/>
  <c r="AF32" i="1"/>
  <c r="AF56" i="1"/>
  <c r="AF16" i="1"/>
  <c r="AF24" i="1"/>
  <c r="AF44" i="1"/>
  <c r="AF18" i="1"/>
  <c r="AF14" i="1"/>
  <c r="AF58" i="1"/>
  <c r="AF54" i="1"/>
  <c r="AF50" i="1"/>
  <c r="AF46" i="1"/>
  <c r="AF42" i="1"/>
  <c r="AF38" i="1"/>
  <c r="AF34" i="1"/>
  <c r="AF30" i="1"/>
  <c r="AF26" i="1"/>
  <c r="AF22" i="1"/>
  <c r="AF39" i="1"/>
  <c r="AF23" i="1"/>
  <c r="AF55" i="1"/>
  <c r="AF15" i="1"/>
  <c r="AF27" i="1"/>
  <c r="AF43" i="1"/>
  <c r="AF59" i="1"/>
  <c r="AF51" i="1"/>
  <c r="AF35" i="1"/>
  <c r="AF47" i="1"/>
  <c r="AF19" i="1"/>
  <c r="AF31" i="1"/>
  <c r="AF95" i="1"/>
  <c r="AF99" i="1"/>
  <c r="AF83" i="1"/>
  <c r="AF87" i="1"/>
  <c r="AF107" i="1"/>
  <c r="AF115" i="1"/>
  <c r="AF91" i="1"/>
  <c r="AF103" i="1"/>
  <c r="AF111" i="1"/>
  <c r="AF102" i="1"/>
  <c r="AF86" i="1"/>
  <c r="AF114" i="1"/>
  <c r="AF106" i="1"/>
  <c r="AF90" i="1"/>
  <c r="AF110" i="1"/>
  <c r="AF82" i="1"/>
  <c r="AF94" i="1"/>
  <c r="AF98" i="1"/>
  <c r="AF57" i="1"/>
  <c r="AF53" i="1"/>
  <c r="AF49" i="1"/>
  <c r="AF45" i="1"/>
  <c r="AF41" i="1"/>
  <c r="AF37" i="1"/>
  <c r="AF33" i="1"/>
  <c r="AF17" i="1"/>
  <c r="AF29" i="1"/>
  <c r="AF25" i="1"/>
  <c r="AF13" i="1"/>
  <c r="AF21" i="1"/>
</calcChain>
</file>

<file path=xl/sharedStrings.xml><?xml version="1.0" encoding="utf-8"?>
<sst xmlns="http://schemas.openxmlformats.org/spreadsheetml/2006/main" count="1012" uniqueCount="128">
  <si>
    <t>Baseline Model (BRS)</t>
  </si>
  <si>
    <t>Baseline Model (E+)</t>
  </si>
  <si>
    <t>Climate</t>
  </si>
  <si>
    <t>SAT Reset Type</t>
  </si>
  <si>
    <t>Annual Kbtu/sf Electric (EnergyPlus)</t>
  </si>
  <si>
    <t>Annual kBtu/sf Gas (EnergyPlus)</t>
  </si>
  <si>
    <t>Fan kBtu/sf (EnergyPlus)</t>
  </si>
  <si>
    <t>Cooling, inc. towers kBtu/sf (EnergyPlus)</t>
  </si>
  <si>
    <t>Pump kBtu/sf (EnergyPlus)</t>
  </si>
  <si>
    <t>Annual Kbtu/sf Electric (BRS)</t>
  </si>
  <si>
    <t>Annual kBtu/sf Gas (BRS)</t>
  </si>
  <si>
    <t>Fan kBtu/sf (BRS)</t>
  </si>
  <si>
    <t>Cooling, inc. towers kBtu/sf (BRS)</t>
  </si>
  <si>
    <t>Pump kBtu/sf (BRS)</t>
  </si>
  <si>
    <t>Electricity Savings</t>
  </si>
  <si>
    <t>Natural Gas Savings</t>
  </si>
  <si>
    <t>Total Savings</t>
  </si>
  <si>
    <t>8-Zone Comissioned</t>
  </si>
  <si>
    <t>New York</t>
  </si>
  <si>
    <t>Houston</t>
  </si>
  <si>
    <t>Minneapolis</t>
  </si>
  <si>
    <t>Seattle</t>
  </si>
  <si>
    <t>N/A</t>
  </si>
  <si>
    <t>8-Zone FaultsLow</t>
  </si>
  <si>
    <t>8-Zone FaultsModerate</t>
  </si>
  <si>
    <t>15-Zone FaultsLow</t>
  </si>
  <si>
    <t>25-Zone FaultsLow</t>
  </si>
  <si>
    <t>ASHRAE Guideline 36</t>
  </si>
  <si>
    <t>Electricity Savings (%)</t>
  </si>
  <si>
    <t>Natural Gas Savings (%)</t>
  </si>
  <si>
    <t>Total Savings (%)</t>
  </si>
  <si>
    <t>Electricity Savings (EnergyPlus) (%)</t>
  </si>
  <si>
    <t>Natural Gas Savings (EnergyPlus) (%)</t>
  </si>
  <si>
    <t>TotalSavings (EnergyPlus) (%)</t>
  </si>
  <si>
    <t>Unmet Thermostat (EnergyPlus) (%)</t>
  </si>
  <si>
    <t>Unmet Thermostat (BRS) (%)</t>
  </si>
  <si>
    <t>Index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</si>
  <si>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</si>
  <si>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</si>
  <si>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</si>
  <si>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</si>
  <si>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</si>
  <si>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</si>
  <si>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</si>
  <si>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</si>
  <si>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</si>
  <si>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</si>
  <si>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Baseline</t>
  </si>
  <si>
    <t>Annual Kbtu/sf Total (EnergyPlus)</t>
  </si>
  <si>
    <t>Annual Kbtu/sf Total (BRS)</t>
  </si>
  <si>
    <t>BRS</t>
  </si>
  <si>
    <t xml:space="preserve"> </t>
  </si>
  <si>
    <t>OAT
Linear</t>
  </si>
  <si>
    <t>RAT
Linear</t>
  </si>
  <si>
    <t>RAT "Bad Reset"
Linear</t>
  </si>
  <si>
    <t>Unmet Thermostat</t>
  </si>
  <si>
    <t>Avg Zn Damper
Linear</t>
  </si>
  <si>
    <t xml:space="preserve">Max Zn Damper Var Limits
T&amp;R </t>
  </si>
  <si>
    <t>Max Zn Damper
T&amp;R</t>
  </si>
  <si>
    <t>Zn Cooling
Linear</t>
  </si>
  <si>
    <t>Zn Cooling
T&amp;R</t>
  </si>
  <si>
    <t>Zn Heating
Linear</t>
  </si>
  <si>
    <t>Zn Cooling − Zn Heating
Linear</t>
  </si>
  <si>
    <t>Zn Cooling − Zn Heating
T&amp;R</t>
  </si>
  <si>
    <t>15-Zone Commissioned</t>
  </si>
  <si>
    <t>25-Zone Commissioned</t>
  </si>
  <si>
    <t>Commissioned</t>
  </si>
  <si>
    <t>Electricity Total Energy Savings (EnergyPlus)</t>
  </si>
  <si>
    <t>Natural Gas Total Energy Savings (EnergyPlus)</t>
  </si>
  <si>
    <t>Total Savings (EnergyPlus)</t>
  </si>
  <si>
    <t>Electricity Total Energy Savings (BRS)</t>
  </si>
  <si>
    <t>Natural Gas Total Energy Savings (BRS)</t>
  </si>
  <si>
    <t>Total Savings (BRS)</t>
  </si>
  <si>
    <r>
      <t xml:space="preserve">Zn Cooling </t>
    </r>
    <r>
      <rPr>
        <sz val="11"/>
        <color theme="1"/>
        <rFont val="Calibri"/>
        <family val="2"/>
      </rPr>
      <t>−</t>
    </r>
    <r>
      <rPr>
        <sz val="11"/>
        <color theme="1"/>
        <rFont val="Calibri"/>
        <family val="2"/>
        <scheme val="minor"/>
      </rPr>
      <t xml:space="preserve"> Zn Heating
Linear</t>
    </r>
  </si>
  <si>
    <t>Total</t>
  </si>
  <si>
    <t>E+</t>
  </si>
  <si>
    <t>8-Zone Commissioned</t>
  </si>
  <si>
    <t>8-Zone</t>
  </si>
  <si>
    <t>15-Zone</t>
  </si>
  <si>
    <t>25-Zone</t>
  </si>
  <si>
    <t>Faults Low</t>
  </si>
  <si>
    <t>Faults Moderate</t>
  </si>
  <si>
    <t>Fan Savings (BRS)</t>
  </si>
  <si>
    <t>Cooling, in. towers Savings (BRS)</t>
  </si>
  <si>
    <t>Pump Savings (BRS)</t>
  </si>
  <si>
    <t>Fan Savings (EnergyPlus)</t>
  </si>
  <si>
    <t>Cooling, in. towers Savings (EnergyPlus)</t>
  </si>
  <si>
    <t>Pump Savings (EnergyPlus)</t>
  </si>
  <si>
    <t>Fan Savings</t>
  </si>
  <si>
    <t>Cooling Savings</t>
  </si>
  <si>
    <t>Pump Savings</t>
  </si>
  <si>
    <t>8-Zone Comm.</t>
  </si>
  <si>
    <t>15-Zone Comm.</t>
  </si>
  <si>
    <t>25-Zone Comm.</t>
  </si>
  <si>
    <t>8-Zone Faults Mod.</t>
  </si>
  <si>
    <t>15-Zone Faults Low</t>
  </si>
  <si>
    <t>25-Zone Faults Low</t>
  </si>
  <si>
    <t>Fan Electricity</t>
  </si>
  <si>
    <t>Cooling Electricity</t>
  </si>
  <si>
    <t>Pump Electricity</t>
  </si>
  <si>
    <t>Total Electricity</t>
  </si>
  <si>
    <t>Total Gas</t>
  </si>
  <si>
    <t>Lighting/Equipment</t>
  </si>
  <si>
    <t>8-Zone Faults
Low</t>
  </si>
  <si>
    <t>BRS Unmet Thermostat %</t>
  </si>
  <si>
    <t>EnergyPlus Unmet Thermostat %</t>
  </si>
  <si>
    <t>8-Zone Faults 
Low</t>
  </si>
  <si>
    <t>Zn Cooling − 
Zn Heating
Linear</t>
  </si>
  <si>
    <t>Zn Cooling − 
Zn Heating
T&amp;R</t>
  </si>
  <si>
    <t>Figure 3</t>
  </si>
  <si>
    <t>Figure 4</t>
  </si>
  <si>
    <t>EnergyPlus and BRS modeled SAT reset savings for New York</t>
  </si>
  <si>
    <t>Figure 12</t>
  </si>
  <si>
    <t>SAT reset strategies savings vs. fault level; modeled in EnergyPlus for New York</t>
  </si>
  <si>
    <t>Figure 6</t>
  </si>
  <si>
    <t>BRS modeled SAT reset savings and unmet thermostat percentages by climate 8-zone commissioned</t>
  </si>
  <si>
    <t>Figure 5</t>
  </si>
  <si>
    <t>Unmet thermostat percentage by reset strategy and climate for BRS and EnergyPlus 8-zone commissioned</t>
  </si>
  <si>
    <t>Figure 7</t>
  </si>
  <si>
    <t>EnergyPlus modeled SAT reset savings by climate 8-zone commissioned</t>
  </si>
  <si>
    <t>Figure 11</t>
  </si>
  <si>
    <t>SAT reset strategies savings vs. fault level; modeled in the BRS for New York</t>
  </si>
  <si>
    <t>Figure 10</t>
  </si>
  <si>
    <t>SAT reset strategies savings vs. number of zones; modeled in EnergyPlus for New York</t>
  </si>
  <si>
    <t>Figure 8</t>
  </si>
  <si>
    <t>BRS modeled SAT reset electricity savings breakdown by climate 8-zone commissioned</t>
  </si>
  <si>
    <t>Figure 9</t>
  </si>
  <si>
    <t>EnergyPlus modeled SAT reset electricity savings breakdown by climate 8-zone commissioned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</si>
</sst>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/>
    <xf numFmtId="10" fontId="0" fillId="0" borderId="0" xfId="1" applyNumberFormat="1" applyFo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2" fontId="0" fillId="0" borderId="0" xfId="0" applyNumberFormat="1" applyFill="1" applyBorder="1"/>
    <xf numFmtId="10" fontId="0" fillId="0" borderId="0" xfId="1" applyNumberFormat="1" applyFont="1" applyFill="1" applyBorder="1"/>
    <xf numFmtId="0" fontId="0" fillId="0" borderId="0" xfId="0" applyFill="1" applyAlignment="1">
      <alignment wrapText="1"/>
    </xf>
    <xf numFmtId="10" fontId="0" fillId="0" borderId="0" xfId="1" applyNumberFormat="1" applyFont="1" applyFill="1"/>
    <xf numFmtId="0" fontId="0" fillId="0" borderId="0" xfId="1" applyNumberFormat="1" applyFont="1"/>
    <xf numFmtId="164" fontId="0" fillId="0" borderId="0" xfId="0" applyNumberFormat="1"/>
    <xf numFmtId="164" fontId="0" fillId="0" borderId="0" xfId="1" applyNumberFormat="1" applyFont="1"/>
    <xf numFmtId="2" fontId="0" fillId="0" borderId="0" xfId="0" applyNumberFormat="1" applyFill="1"/>
    <xf numFmtId="2" fontId="0" fillId="3" borderId="0" xfId="0" applyNumberFormat="1" applyFill="1" applyBorder="1"/>
    <xf numFmtId="2" fontId="0" fillId="3" borderId="0" xfId="0" applyNumberFormat="1" applyFill="1"/>
    <xf numFmtId="164" fontId="0" fillId="2" borderId="1" xfId="1" applyNumberFormat="1" applyFont="1" applyFill="1" applyBorder="1"/>
    <xf numFmtId="164" fontId="0" fillId="3" borderId="0" xfId="1" applyNumberFormat="1" applyFont="1" applyFill="1"/>
    <xf numFmtId="164" fontId="0" fillId="0" borderId="0" xfId="1" applyNumberFormat="1" applyFont="1" applyFill="1"/>
    <xf numFmtId="164" fontId="0" fillId="3" borderId="0" xfId="1" applyNumberFormat="1" applyFont="1" applyFill="1" applyBorder="1"/>
    <xf numFmtId="164" fontId="0" fillId="0" borderId="0" xfId="1" applyNumberFormat="1" applyFont="1" applyAlignment="1">
      <alignment horizontal="right"/>
    </xf>
    <xf numFmtId="164" fontId="0" fillId="2" borderId="1" xfId="0" applyNumberFormat="1" applyFill="1" applyBorder="1"/>
    <xf numFmtId="164" fontId="0" fillId="3" borderId="0" xfId="0" applyNumberFormat="1" applyFill="1"/>
    <xf numFmtId="164" fontId="0" fillId="0" borderId="0" xfId="0" applyNumberFormat="1" applyFill="1"/>
    <xf numFmtId="164" fontId="0" fillId="0" borderId="0" xfId="1" applyNumberFormat="1" applyFont="1" applyFill="1" applyBorder="1"/>
    <xf numFmtId="1" fontId="0" fillId="0" borderId="2" xfId="0" applyNumberFormat="1" applyBorder="1"/>
    <xf numFmtId="0" fontId="0" fillId="0" borderId="2" xfId="0" applyBorder="1"/>
    <xf numFmtId="0" fontId="0" fillId="0" borderId="2" xfId="0" applyFill="1" applyBorder="1"/>
    <xf numFmtId="2" fontId="0" fillId="0" borderId="2" xfId="0" applyNumberFormat="1" applyFill="1" applyBorder="1"/>
    <xf numFmtId="2" fontId="0" fillId="0" borderId="2" xfId="0" applyNumberFormat="1" applyBorder="1"/>
    <xf numFmtId="164" fontId="0" fillId="0" borderId="2" xfId="1" applyNumberFormat="1" applyFont="1" applyBorder="1"/>
    <xf numFmtId="1" fontId="0" fillId="0" borderId="3" xfId="0" applyNumberFormat="1" applyBorder="1"/>
    <xf numFmtId="0" fontId="0" fillId="0" borderId="3" xfId="0" applyBorder="1"/>
    <xf numFmtId="0" fontId="0" fillId="0" borderId="3" xfId="0" applyFill="1" applyBorder="1"/>
    <xf numFmtId="2" fontId="0" fillId="0" borderId="3" xfId="0" applyNumberFormat="1" applyFill="1" applyBorder="1"/>
    <xf numFmtId="2" fontId="0" fillId="0" borderId="3" xfId="0" applyNumberFormat="1" applyBorder="1"/>
    <xf numFmtId="164" fontId="0" fillId="0" borderId="3" xfId="1" applyNumberFormat="1" applyFont="1" applyBorder="1"/>
    <xf numFmtId="0" fontId="0" fillId="0" borderId="3" xfId="0" applyFill="1" applyBorder="1" applyAlignment="1">
      <alignment wrapText="1"/>
    </xf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Fill="1" applyBorder="1"/>
    <xf numFmtId="2" fontId="0" fillId="3" borderId="3" xfId="0" applyNumberFormat="1" applyFill="1" applyBorder="1"/>
    <xf numFmtId="164" fontId="0" fillId="3" borderId="3" xfId="1" applyNumberFormat="1" applyFont="1" applyFill="1" applyBorder="1"/>
    <xf numFmtId="164" fontId="0" fillId="0" borderId="3" xfId="0" applyNumberFormat="1" applyFill="1" applyBorder="1"/>
    <xf numFmtId="164" fontId="0" fillId="0" borderId="3" xfId="0" applyNumberFormat="1" applyBorder="1"/>
    <xf numFmtId="164" fontId="0" fillId="2" borderId="5" xfId="1" applyNumberFormat="1" applyFont="1" applyFill="1" applyBorder="1"/>
    <xf numFmtId="164" fontId="0" fillId="3" borderId="6" xfId="1" applyNumberFormat="1" applyFont="1" applyFill="1" applyBorder="1"/>
    <xf numFmtId="164" fontId="0" fillId="0" borderId="7" xfId="1" applyNumberFormat="1" applyFont="1" applyBorder="1"/>
    <xf numFmtId="164" fontId="0" fillId="0" borderId="6" xfId="1" applyNumberFormat="1" applyFont="1" applyBorder="1"/>
    <xf numFmtId="164" fontId="0" fillId="0" borderId="4" xfId="1" applyNumberFormat="1" applyFont="1" applyBorder="1"/>
    <xf numFmtId="164" fontId="0" fillId="0" borderId="6" xfId="1" applyNumberFormat="1" applyFont="1" applyFill="1" applyBorder="1"/>
    <xf numFmtId="164" fontId="0" fillId="0" borderId="4" xfId="1" applyNumberFormat="1" applyFont="1" applyFill="1" applyBorder="1"/>
    <xf numFmtId="164" fontId="0" fillId="3" borderId="4" xfId="1" applyNumberFormat="1" applyFont="1" applyFill="1" applyBorder="1"/>
    <xf numFmtId="0" fontId="5" fillId="0" borderId="0" xfId="0" applyFont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6" xfId="0" applyBorder="1"/>
    <xf numFmtId="10" fontId="0" fillId="0" borderId="0" xfId="1" applyNumberFormat="1" applyFont="1" applyBorder="1"/>
    <xf numFmtId="10" fontId="0" fillId="0" borderId="6" xfId="1" applyNumberFormat="1" applyFont="1" applyBorder="1"/>
    <xf numFmtId="0" fontId="0" fillId="0" borderId="10" xfId="0" applyBorder="1"/>
    <xf numFmtId="10" fontId="0" fillId="0" borderId="3" xfId="1" applyNumberFormat="1" applyFont="1" applyBorder="1"/>
    <xf numFmtId="10" fontId="0" fillId="0" borderId="4" xfId="1" applyNumberFormat="1" applyFont="1" applyBorder="1"/>
    <xf numFmtId="0" fontId="0" fillId="0" borderId="9" xfId="0" applyFill="1" applyBorder="1"/>
    <xf numFmtId="0" fontId="0" fillId="0" borderId="10" xfId="0" applyFill="1" applyBorder="1"/>
    <xf numFmtId="10" fontId="0" fillId="0" borderId="3" xfId="1" applyNumberFormat="1" applyFont="1" applyFill="1" applyBorder="1"/>
    <xf numFmtId="0" fontId="2" fillId="0" borderId="2" xfId="0" applyFont="1" applyFill="1" applyBorder="1"/>
    <xf numFmtId="0" fontId="2" fillId="0" borderId="7" xfId="0" applyFont="1" applyFill="1" applyBorder="1"/>
    <xf numFmtId="0" fontId="0" fillId="0" borderId="6" xfId="0" applyFill="1" applyBorder="1"/>
    <xf numFmtId="10" fontId="0" fillId="0" borderId="6" xfId="1" applyNumberFormat="1" applyFont="1" applyFill="1" applyBorder="1"/>
    <xf numFmtId="10" fontId="0" fillId="0" borderId="4" xfId="1" applyNumberFormat="1" applyFont="1" applyFill="1" applyBorder="1"/>
    <xf numFmtId="0" fontId="0" fillId="0" borderId="0" xfId="0" applyBorder="1" applyAlignment="1">
      <alignment wrapText="1"/>
    </xf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8" xfId="0" applyFont="1" applyFill="1" applyBorder="1"/>
    <xf numFmtId="164" fontId="0" fillId="0" borderId="0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'Baseline Figures'!$I$2</c:f>
              <c:strCache>
                <c:ptCount val="1"/>
                <c:pt idx="0">
                  <c:v>Lighting/Equipment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'Baseline Figures'!$A$4:$C$38</c15:sqref>
                  </c15:fullRef>
                </c:ext>
              </c:extLst>
              <c:f>('Baseline Figures'!$A$4:$C$20,'Baseline Figures'!$A$27:$C$38)</c:f>
              <c:multiLvlStrCache>
                <c:ptCount val="29"/>
                <c:lvl>
                  <c:pt idx="1">
                    <c:v>E+</c:v>
                  </c:pt>
                  <c:pt idx="2">
                    <c:v>BRS</c:v>
                  </c:pt>
                  <c:pt idx="5">
                    <c:v>E+</c:v>
                  </c:pt>
                  <c:pt idx="8">
                    <c:v>E+</c:v>
                  </c:pt>
                  <c:pt idx="11">
                    <c:v>E+</c:v>
                  </c:pt>
                  <c:pt idx="12">
                    <c:v>BRS</c:v>
                  </c:pt>
                  <c:pt idx="15">
                    <c:v>BRS</c:v>
                  </c:pt>
                  <c:pt idx="18">
                    <c:v>E+</c:v>
                  </c:pt>
                  <c:pt idx="19">
                    <c:v>BRS</c:v>
                  </c:pt>
                  <c:pt idx="22">
                    <c:v>E+</c:v>
                  </c:pt>
                  <c:pt idx="23">
                    <c:v>BRS</c:v>
                  </c:pt>
                  <c:pt idx="26">
                    <c:v>E+</c:v>
                  </c:pt>
                  <c:pt idx="27">
                    <c:v>BRS</c:v>
                  </c:pt>
                  <c:pt idx="28">
                    <c:v> </c:v>
                  </c:pt>
                </c:lvl>
                <c:lvl>
                  <c:pt idx="0">
                    <c:v>8-Zone Comm.</c:v>
                  </c:pt>
                  <c:pt idx="4">
                    <c:v>15-Zone Comm.</c:v>
                  </c:pt>
                  <c:pt idx="7">
                    <c:v>25-Zone Comm.</c:v>
                  </c:pt>
                  <c:pt idx="10">
                    <c:v>8-Zone Faults 
Low</c:v>
                  </c:pt>
                  <c:pt idx="14">
                    <c:v>8-Zone Faults Mod.</c:v>
                  </c:pt>
                  <c:pt idx="17">
                    <c:v>8-Zone Comm.</c:v>
                  </c:pt>
                  <c:pt idx="21">
                    <c:v>8-Zone Comm.</c:v>
                  </c:pt>
                  <c:pt idx="25">
                    <c:v>8-Zone Comm.</c:v>
                  </c:pt>
                </c:lvl>
                <c:lvl>
                  <c:pt idx="0">
                    <c:v>New York</c:v>
                  </c:pt>
                  <c:pt idx="17">
                    <c:v>Houston</c:v>
                  </c:pt>
                  <c:pt idx="21">
                    <c:v>Minneapolis</c:v>
                  </c:pt>
                  <c:pt idx="25">
                    <c:v>Seattle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'Baseline Figures'!$I$4:$I$38</c15:sqref>
                  </c15:fullRef>
                </c:ext>
              </c:extLst>
              <c:f>('Baseline Figures'!$I$4:$I$20,'Baseline Figures'!$I$27:$I$38)</c:f>
              <c:numCache>
                <c:formatCode>0.00</c:formatCode>
                <c:ptCount val="29"/>
                <c:pt idx="1">
                  <c:v>22.09917694396993</c:v>
                </c:pt>
                <c:pt idx="2">
                  <c:v>22.129999999999995</c:v>
                </c:pt>
                <c:pt idx="5">
                  <c:v>22.659295063573822</c:v>
                </c:pt>
                <c:pt idx="8">
                  <c:v>21.65644631557921</c:v>
                </c:pt>
                <c:pt idx="11">
                  <c:v>22.099176943969901</c:v>
                </c:pt>
                <c:pt idx="12">
                  <c:v>22.13</c:v>
                </c:pt>
                <c:pt idx="15">
                  <c:v>22.130000000000003</c:v>
                </c:pt>
                <c:pt idx="18">
                  <c:v>22.099176943970047</c:v>
                </c:pt>
                <c:pt idx="19">
                  <c:v>22.14</c:v>
                </c:pt>
                <c:pt idx="22">
                  <c:v>22.099176943969923</c:v>
                </c:pt>
                <c:pt idx="23">
                  <c:v>22.131133593933754</c:v>
                </c:pt>
                <c:pt idx="26">
                  <c:v>22.099176943969876</c:v>
                </c:pt>
                <c:pt idx="27">
                  <c:v>22.130000000000003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B-4071-9F62-1C24A7431E21}"/>
            </c:ext>
          </c:extLst>
        </c:ser>
        <c:ser>
          <c:idx val="0"/>
          <c:order val="1"/>
          <c:tx>
            <c:strRef>
              <c:f>'Baseline Figures'!$D$2</c:f>
              <c:strCache>
                <c:ptCount val="1"/>
                <c:pt idx="0">
                  <c:v>Fan Electricity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'Baseline Figures'!$A$4:$C$38</c15:sqref>
                  </c15:fullRef>
                </c:ext>
              </c:extLst>
              <c:f>('Baseline Figures'!$A$4:$C$20,'Baseline Figures'!$A$27:$C$38)</c:f>
              <c:multiLvlStrCache>
                <c:ptCount val="29"/>
                <c:lvl>
                  <c:pt idx="1">
                    <c:v>E+</c:v>
                  </c:pt>
                  <c:pt idx="2">
                    <c:v>BRS</c:v>
                  </c:pt>
                  <c:pt idx="5">
                    <c:v>E+</c:v>
                  </c:pt>
                  <c:pt idx="8">
                    <c:v>E+</c:v>
                  </c:pt>
                  <c:pt idx="11">
                    <c:v>E+</c:v>
                  </c:pt>
                  <c:pt idx="12">
                    <c:v>BRS</c:v>
                  </c:pt>
                  <c:pt idx="15">
                    <c:v>BRS</c:v>
                  </c:pt>
                  <c:pt idx="18">
                    <c:v>E+</c:v>
                  </c:pt>
                  <c:pt idx="19">
                    <c:v>BRS</c:v>
                  </c:pt>
                  <c:pt idx="22">
                    <c:v>E+</c:v>
                  </c:pt>
                  <c:pt idx="23">
                    <c:v>BRS</c:v>
                  </c:pt>
                  <c:pt idx="26">
                    <c:v>E+</c:v>
                  </c:pt>
                  <c:pt idx="27">
                    <c:v>BRS</c:v>
                  </c:pt>
                  <c:pt idx="28">
                    <c:v> </c:v>
                  </c:pt>
                </c:lvl>
                <c:lvl>
                  <c:pt idx="0">
                    <c:v>8-Zone Comm.</c:v>
                  </c:pt>
                  <c:pt idx="4">
                    <c:v>15-Zone Comm.</c:v>
                  </c:pt>
                  <c:pt idx="7">
                    <c:v>25-Zone Comm.</c:v>
                  </c:pt>
                  <c:pt idx="10">
                    <c:v>8-Zone Faults 
Low</c:v>
                  </c:pt>
                  <c:pt idx="14">
                    <c:v>8-Zone Faults Mod.</c:v>
                  </c:pt>
                  <c:pt idx="17">
                    <c:v>8-Zone Comm.</c:v>
                  </c:pt>
                  <c:pt idx="21">
                    <c:v>8-Zone Comm.</c:v>
                  </c:pt>
                  <c:pt idx="25">
                    <c:v>8-Zone Comm.</c:v>
                  </c:pt>
                </c:lvl>
                <c:lvl>
                  <c:pt idx="0">
                    <c:v>New York</c:v>
                  </c:pt>
                  <c:pt idx="17">
                    <c:v>Houston</c:v>
                  </c:pt>
                  <c:pt idx="21">
                    <c:v>Minneapolis</c:v>
                  </c:pt>
                  <c:pt idx="25">
                    <c:v>Seattle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'Baseline Figures'!$D$4:$D$38</c15:sqref>
                  </c15:fullRef>
                </c:ext>
              </c:extLst>
              <c:f>('Baseline Figures'!$D$4:$D$20,'Baseline Figures'!$D$27:$D$38)</c:f>
              <c:numCache>
                <c:formatCode>0.00</c:formatCode>
                <c:ptCount val="29"/>
                <c:pt idx="1">
                  <c:v>5.5946397414669198</c:v>
                </c:pt>
                <c:pt idx="2">
                  <c:v>4.4400000000000004</c:v>
                </c:pt>
                <c:pt idx="5">
                  <c:v>5.1933671577836504</c:v>
                </c:pt>
                <c:pt idx="8">
                  <c:v>4.9661080367964399</c:v>
                </c:pt>
                <c:pt idx="11">
                  <c:v>7.3477934334147603</c:v>
                </c:pt>
                <c:pt idx="12">
                  <c:v>5.2</c:v>
                </c:pt>
                <c:pt idx="15">
                  <c:v>4.63</c:v>
                </c:pt>
                <c:pt idx="18">
                  <c:v>6.5343172598170796</c:v>
                </c:pt>
                <c:pt idx="19">
                  <c:v>4.8099999999999996</c:v>
                </c:pt>
                <c:pt idx="22">
                  <c:v>6.2008487462848398</c:v>
                </c:pt>
                <c:pt idx="23">
                  <c:v>4.7439822564117877</c:v>
                </c:pt>
                <c:pt idx="26">
                  <c:v>4.7806184835573804</c:v>
                </c:pt>
                <c:pt idx="27">
                  <c:v>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B-4071-9F62-1C24A7431E21}"/>
            </c:ext>
          </c:extLst>
        </c:ser>
        <c:ser>
          <c:idx val="1"/>
          <c:order val="2"/>
          <c:tx>
            <c:strRef>
              <c:f>'Baseline Figures'!$E$2</c:f>
              <c:strCache>
                <c:ptCount val="1"/>
                <c:pt idx="0">
                  <c:v>Cooling Electricity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'Baseline Figures'!$A$4:$C$38</c15:sqref>
                  </c15:fullRef>
                </c:ext>
              </c:extLst>
              <c:f>('Baseline Figures'!$A$4:$C$20,'Baseline Figures'!$A$27:$C$38)</c:f>
              <c:multiLvlStrCache>
                <c:ptCount val="29"/>
                <c:lvl>
                  <c:pt idx="1">
                    <c:v>E+</c:v>
                  </c:pt>
                  <c:pt idx="2">
                    <c:v>BRS</c:v>
                  </c:pt>
                  <c:pt idx="5">
                    <c:v>E+</c:v>
                  </c:pt>
                  <c:pt idx="8">
                    <c:v>E+</c:v>
                  </c:pt>
                  <c:pt idx="11">
                    <c:v>E+</c:v>
                  </c:pt>
                  <c:pt idx="12">
                    <c:v>BRS</c:v>
                  </c:pt>
                  <c:pt idx="15">
                    <c:v>BRS</c:v>
                  </c:pt>
                  <c:pt idx="18">
                    <c:v>E+</c:v>
                  </c:pt>
                  <c:pt idx="19">
                    <c:v>BRS</c:v>
                  </c:pt>
                  <c:pt idx="22">
                    <c:v>E+</c:v>
                  </c:pt>
                  <c:pt idx="23">
                    <c:v>BRS</c:v>
                  </c:pt>
                  <c:pt idx="26">
                    <c:v>E+</c:v>
                  </c:pt>
                  <c:pt idx="27">
                    <c:v>BRS</c:v>
                  </c:pt>
                  <c:pt idx="28">
                    <c:v> </c:v>
                  </c:pt>
                </c:lvl>
                <c:lvl>
                  <c:pt idx="0">
                    <c:v>8-Zone Comm.</c:v>
                  </c:pt>
                  <c:pt idx="4">
                    <c:v>15-Zone Comm.</c:v>
                  </c:pt>
                  <c:pt idx="7">
                    <c:v>25-Zone Comm.</c:v>
                  </c:pt>
                  <c:pt idx="10">
                    <c:v>8-Zone Faults 
Low</c:v>
                  </c:pt>
                  <c:pt idx="14">
                    <c:v>8-Zone Faults Mod.</c:v>
                  </c:pt>
                  <c:pt idx="17">
                    <c:v>8-Zone Comm.</c:v>
                  </c:pt>
                  <c:pt idx="21">
                    <c:v>8-Zone Comm.</c:v>
                  </c:pt>
                  <c:pt idx="25">
                    <c:v>8-Zone Comm.</c:v>
                  </c:pt>
                </c:lvl>
                <c:lvl>
                  <c:pt idx="0">
                    <c:v>New York</c:v>
                  </c:pt>
                  <c:pt idx="17">
                    <c:v>Houston</c:v>
                  </c:pt>
                  <c:pt idx="21">
                    <c:v>Minneapolis</c:v>
                  </c:pt>
                  <c:pt idx="25">
                    <c:v>Seattle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'Baseline Figures'!$E$4:$E$38</c15:sqref>
                  </c15:fullRef>
                </c:ext>
              </c:extLst>
              <c:f>('Baseline Figures'!$E$4:$E$20,'Baseline Figures'!$E$27:$E$38)</c:f>
              <c:numCache>
                <c:formatCode>0.00</c:formatCode>
                <c:ptCount val="29"/>
                <c:pt idx="1">
                  <c:v>6.9120020336836498</c:v>
                </c:pt>
                <c:pt idx="2">
                  <c:v>5.43</c:v>
                </c:pt>
                <c:pt idx="5">
                  <c:v>7.0221091023476898</c:v>
                </c:pt>
                <c:pt idx="8">
                  <c:v>6.5044629734717603</c:v>
                </c:pt>
                <c:pt idx="11">
                  <c:v>7.4501823401868599</c:v>
                </c:pt>
                <c:pt idx="12">
                  <c:v>5.73</c:v>
                </c:pt>
                <c:pt idx="15">
                  <c:v>6.16</c:v>
                </c:pt>
                <c:pt idx="18">
                  <c:v>13.2153504538378</c:v>
                </c:pt>
                <c:pt idx="19">
                  <c:v>11.01</c:v>
                </c:pt>
                <c:pt idx="22">
                  <c:v>5.7272871962898</c:v>
                </c:pt>
                <c:pt idx="23">
                  <c:v>4.1131896566430379</c:v>
                </c:pt>
                <c:pt idx="26">
                  <c:v>3.1279555240210701</c:v>
                </c:pt>
                <c:pt idx="27">
                  <c:v>2.1799999999999997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B-4071-9F62-1C24A7431E21}"/>
            </c:ext>
          </c:extLst>
        </c:ser>
        <c:ser>
          <c:idx val="2"/>
          <c:order val="3"/>
          <c:tx>
            <c:strRef>
              <c:f>'Baseline Figures'!$F$2</c:f>
              <c:strCache>
                <c:ptCount val="1"/>
                <c:pt idx="0">
                  <c:v>Pump Electricity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'Baseline Figures'!$A$4:$C$38</c15:sqref>
                  </c15:fullRef>
                </c:ext>
              </c:extLst>
              <c:f>('Baseline Figures'!$A$4:$C$20,'Baseline Figures'!$A$27:$C$38)</c:f>
              <c:multiLvlStrCache>
                <c:ptCount val="29"/>
                <c:lvl>
                  <c:pt idx="1">
                    <c:v>E+</c:v>
                  </c:pt>
                  <c:pt idx="2">
                    <c:v>BRS</c:v>
                  </c:pt>
                  <c:pt idx="5">
                    <c:v>E+</c:v>
                  </c:pt>
                  <c:pt idx="8">
                    <c:v>E+</c:v>
                  </c:pt>
                  <c:pt idx="11">
                    <c:v>E+</c:v>
                  </c:pt>
                  <c:pt idx="12">
                    <c:v>BRS</c:v>
                  </c:pt>
                  <c:pt idx="15">
                    <c:v>BRS</c:v>
                  </c:pt>
                  <c:pt idx="18">
                    <c:v>E+</c:v>
                  </c:pt>
                  <c:pt idx="19">
                    <c:v>BRS</c:v>
                  </c:pt>
                  <c:pt idx="22">
                    <c:v>E+</c:v>
                  </c:pt>
                  <c:pt idx="23">
                    <c:v>BRS</c:v>
                  </c:pt>
                  <c:pt idx="26">
                    <c:v>E+</c:v>
                  </c:pt>
                  <c:pt idx="27">
                    <c:v>BRS</c:v>
                  </c:pt>
                  <c:pt idx="28">
                    <c:v> </c:v>
                  </c:pt>
                </c:lvl>
                <c:lvl>
                  <c:pt idx="0">
                    <c:v>8-Zone Comm.</c:v>
                  </c:pt>
                  <c:pt idx="4">
                    <c:v>15-Zone Comm.</c:v>
                  </c:pt>
                  <c:pt idx="7">
                    <c:v>25-Zone Comm.</c:v>
                  </c:pt>
                  <c:pt idx="10">
                    <c:v>8-Zone Faults 
Low</c:v>
                  </c:pt>
                  <c:pt idx="14">
                    <c:v>8-Zone Faults Mod.</c:v>
                  </c:pt>
                  <c:pt idx="17">
                    <c:v>8-Zone Comm.</c:v>
                  </c:pt>
                  <c:pt idx="21">
                    <c:v>8-Zone Comm.</c:v>
                  </c:pt>
                  <c:pt idx="25">
                    <c:v>8-Zone Comm.</c:v>
                  </c:pt>
                </c:lvl>
                <c:lvl>
                  <c:pt idx="0">
                    <c:v>New York</c:v>
                  </c:pt>
                  <c:pt idx="17">
                    <c:v>Houston</c:v>
                  </c:pt>
                  <c:pt idx="21">
                    <c:v>Minneapolis</c:v>
                  </c:pt>
                  <c:pt idx="25">
                    <c:v>Seattle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'Baseline Figures'!$F$4:$F$38</c15:sqref>
                  </c15:fullRef>
                </c:ext>
              </c:extLst>
              <c:f>('Baseline Figures'!$F$4:$F$20,'Baseline Figures'!$F$27:$F$38)</c:f>
              <c:numCache>
                <c:formatCode>0.00</c:formatCode>
                <c:ptCount val="29"/>
                <c:pt idx="1">
                  <c:v>3.1495378507432998</c:v>
                </c:pt>
                <c:pt idx="2">
                  <c:v>1.51</c:v>
                </c:pt>
                <c:pt idx="5">
                  <c:v>3.2615023253661399</c:v>
                </c:pt>
                <c:pt idx="8">
                  <c:v>3.0052499613944899</c:v>
                </c:pt>
                <c:pt idx="11">
                  <c:v>3.1046822279199802</c:v>
                </c:pt>
                <c:pt idx="12">
                  <c:v>1.52</c:v>
                </c:pt>
                <c:pt idx="15">
                  <c:v>1.61</c:v>
                </c:pt>
                <c:pt idx="18">
                  <c:v>5.0549253371609701</c:v>
                </c:pt>
                <c:pt idx="19">
                  <c:v>2.29</c:v>
                </c:pt>
                <c:pt idx="22">
                  <c:v>2.5219402471319401</c:v>
                </c:pt>
                <c:pt idx="23">
                  <c:v>1.3364467456201461</c:v>
                </c:pt>
                <c:pt idx="26">
                  <c:v>2.7063033034808699</c:v>
                </c:pt>
                <c:pt idx="27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B-4071-9F62-1C24A7431E21}"/>
            </c:ext>
          </c:extLst>
        </c:ser>
        <c:ser>
          <c:idx val="4"/>
          <c:order val="4"/>
          <c:tx>
            <c:strRef>
              <c:f>'Baseline Figures'!$H$2</c:f>
              <c:strCache>
                <c:ptCount val="1"/>
                <c:pt idx="0">
                  <c:v>Total Gas</c:v>
                </c:pt>
              </c:strCache>
            </c:strRef>
          </c:tx>
          <c:spPr>
            <a:pattFill prst="pct70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'Baseline Figures'!$A$4:$C$38</c15:sqref>
                  </c15:fullRef>
                </c:ext>
              </c:extLst>
              <c:f>('Baseline Figures'!$A$4:$C$20,'Baseline Figures'!$A$27:$C$38)</c:f>
              <c:multiLvlStrCache>
                <c:ptCount val="29"/>
                <c:lvl>
                  <c:pt idx="1">
                    <c:v>E+</c:v>
                  </c:pt>
                  <c:pt idx="2">
                    <c:v>BRS</c:v>
                  </c:pt>
                  <c:pt idx="5">
                    <c:v>E+</c:v>
                  </c:pt>
                  <c:pt idx="8">
                    <c:v>E+</c:v>
                  </c:pt>
                  <c:pt idx="11">
                    <c:v>E+</c:v>
                  </c:pt>
                  <c:pt idx="12">
                    <c:v>BRS</c:v>
                  </c:pt>
                  <c:pt idx="15">
                    <c:v>BRS</c:v>
                  </c:pt>
                  <c:pt idx="18">
                    <c:v>E+</c:v>
                  </c:pt>
                  <c:pt idx="19">
                    <c:v>BRS</c:v>
                  </c:pt>
                  <c:pt idx="22">
                    <c:v>E+</c:v>
                  </c:pt>
                  <c:pt idx="23">
                    <c:v>BRS</c:v>
                  </c:pt>
                  <c:pt idx="26">
                    <c:v>E+</c:v>
                  </c:pt>
                  <c:pt idx="27">
                    <c:v>BRS</c:v>
                  </c:pt>
                  <c:pt idx="28">
                    <c:v> </c:v>
                  </c:pt>
                </c:lvl>
                <c:lvl>
                  <c:pt idx="0">
                    <c:v>8-Zone Comm.</c:v>
                  </c:pt>
                  <c:pt idx="4">
                    <c:v>15-Zone Comm.</c:v>
                  </c:pt>
                  <c:pt idx="7">
                    <c:v>25-Zone Comm.</c:v>
                  </c:pt>
                  <c:pt idx="10">
                    <c:v>8-Zone Faults 
Low</c:v>
                  </c:pt>
                  <c:pt idx="14">
                    <c:v>8-Zone Faults Mod.</c:v>
                  </c:pt>
                  <c:pt idx="17">
                    <c:v>8-Zone Comm.</c:v>
                  </c:pt>
                  <c:pt idx="21">
                    <c:v>8-Zone Comm.</c:v>
                  </c:pt>
                  <c:pt idx="25">
                    <c:v>8-Zone Comm.</c:v>
                  </c:pt>
                </c:lvl>
                <c:lvl>
                  <c:pt idx="0">
                    <c:v>New York</c:v>
                  </c:pt>
                  <c:pt idx="17">
                    <c:v>Houston</c:v>
                  </c:pt>
                  <c:pt idx="21">
                    <c:v>Minneapolis</c:v>
                  </c:pt>
                  <c:pt idx="25">
                    <c:v>Seattle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'Baseline Figures'!$H$4:$H$38</c15:sqref>
                  </c15:fullRef>
                </c:ext>
              </c:extLst>
              <c:f>('Baseline Figures'!$H$4:$H$20,'Baseline Figures'!$H$27:$H$38)</c:f>
              <c:numCache>
                <c:formatCode>0.00</c:formatCode>
                <c:ptCount val="29"/>
                <c:pt idx="1">
                  <c:v>9.9237510418611095</c:v>
                </c:pt>
                <c:pt idx="2">
                  <c:v>15.57</c:v>
                </c:pt>
                <c:pt idx="5">
                  <c:v>11.4579902152751</c:v>
                </c:pt>
                <c:pt idx="8">
                  <c:v>12.575740408308601</c:v>
                </c:pt>
                <c:pt idx="11">
                  <c:v>13.667229700746899</c:v>
                </c:pt>
                <c:pt idx="12">
                  <c:v>17.53</c:v>
                </c:pt>
                <c:pt idx="15">
                  <c:v>20.65</c:v>
                </c:pt>
                <c:pt idx="18">
                  <c:v>2.1312658580016901</c:v>
                </c:pt>
                <c:pt idx="19">
                  <c:v>6.95</c:v>
                </c:pt>
                <c:pt idx="22">
                  <c:v>20.312653516939001</c:v>
                </c:pt>
                <c:pt idx="23">
                  <c:v>30.7709057793856</c:v>
                </c:pt>
                <c:pt idx="26">
                  <c:v>6.3978143365349798</c:v>
                </c:pt>
                <c:pt idx="27">
                  <c:v>12.37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B-4071-9F62-1C24A7431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05410848"/>
        <c:axId val="405417920"/>
      </c:barChart>
      <c:barChart>
        <c:barDir val="col"/>
        <c:grouping val="clustered"/>
        <c:varyColors val="0"/>
        <c:ser>
          <c:idx val="5"/>
          <c:order val="5"/>
          <c:tx>
            <c:strRef>
              <c:f>'Baseline Figures'!$J$2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'Baseline Figures'!$A$4:$C$38</c15:sqref>
                  </c15:fullRef>
                </c:ext>
              </c:extLst>
              <c:f>('Baseline Figures'!$A$4:$C$20,'Baseline Figures'!$A$27:$C$38)</c:f>
              <c:multiLvlStrCache>
                <c:ptCount val="29"/>
                <c:lvl>
                  <c:pt idx="1">
                    <c:v>E+</c:v>
                  </c:pt>
                  <c:pt idx="2">
                    <c:v>BRS</c:v>
                  </c:pt>
                  <c:pt idx="5">
                    <c:v>E+</c:v>
                  </c:pt>
                  <c:pt idx="8">
                    <c:v>E+</c:v>
                  </c:pt>
                  <c:pt idx="11">
                    <c:v>E+</c:v>
                  </c:pt>
                  <c:pt idx="12">
                    <c:v>BRS</c:v>
                  </c:pt>
                  <c:pt idx="15">
                    <c:v>BRS</c:v>
                  </c:pt>
                  <c:pt idx="18">
                    <c:v>E+</c:v>
                  </c:pt>
                  <c:pt idx="19">
                    <c:v>BRS</c:v>
                  </c:pt>
                  <c:pt idx="22">
                    <c:v>E+</c:v>
                  </c:pt>
                  <c:pt idx="23">
                    <c:v>BRS</c:v>
                  </c:pt>
                  <c:pt idx="26">
                    <c:v>E+</c:v>
                  </c:pt>
                  <c:pt idx="27">
                    <c:v>BRS</c:v>
                  </c:pt>
                  <c:pt idx="28">
                    <c:v> </c:v>
                  </c:pt>
                </c:lvl>
                <c:lvl>
                  <c:pt idx="0">
                    <c:v>8-Zone Comm.</c:v>
                  </c:pt>
                  <c:pt idx="4">
                    <c:v>15-Zone Comm.</c:v>
                  </c:pt>
                  <c:pt idx="7">
                    <c:v>25-Zone Comm.</c:v>
                  </c:pt>
                  <c:pt idx="10">
                    <c:v>8-Zone Faults 
Low</c:v>
                  </c:pt>
                  <c:pt idx="14">
                    <c:v>8-Zone Faults Mod.</c:v>
                  </c:pt>
                  <c:pt idx="17">
                    <c:v>8-Zone Comm.</c:v>
                  </c:pt>
                  <c:pt idx="21">
                    <c:v>8-Zone Comm.</c:v>
                  </c:pt>
                  <c:pt idx="25">
                    <c:v>8-Zone Comm.</c:v>
                  </c:pt>
                </c:lvl>
                <c:lvl>
                  <c:pt idx="0">
                    <c:v>New York</c:v>
                  </c:pt>
                  <c:pt idx="17">
                    <c:v>Houston</c:v>
                  </c:pt>
                  <c:pt idx="21">
                    <c:v>Minneapolis</c:v>
                  </c:pt>
                  <c:pt idx="25">
                    <c:v>Seattle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'Baseline Figures'!$J$4:$J$38</c15:sqref>
                  </c15:fullRef>
                </c:ext>
              </c:extLst>
              <c:f>('Baseline Figures'!$J$4:$J$20,'Baseline Figures'!$J$27:$J$38)</c:f>
              <c:numCache>
                <c:formatCode>0.00</c:formatCode>
                <c:ptCount val="29"/>
                <c:pt idx="1">
                  <c:v>47.679107611724909</c:v>
                </c:pt>
                <c:pt idx="2">
                  <c:v>49.08</c:v>
                </c:pt>
                <c:pt idx="5">
                  <c:v>49.594263864346402</c:v>
                </c:pt>
                <c:pt idx="8">
                  <c:v>48.708007695550506</c:v>
                </c:pt>
                <c:pt idx="11">
                  <c:v>53.669064646238404</c:v>
                </c:pt>
                <c:pt idx="12">
                  <c:v>52.11</c:v>
                </c:pt>
                <c:pt idx="15">
                  <c:v>55.18</c:v>
                </c:pt>
                <c:pt idx="18">
                  <c:v>49.035035852787587</c:v>
                </c:pt>
                <c:pt idx="19">
                  <c:v>47.2</c:v>
                </c:pt>
                <c:pt idx="22">
                  <c:v>56.861906650615502</c:v>
                </c:pt>
                <c:pt idx="23">
                  <c:v>63.095658031994326</c:v>
                </c:pt>
                <c:pt idx="26">
                  <c:v>39.111868591564175</c:v>
                </c:pt>
                <c:pt idx="27">
                  <c:v>41.22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9B-4071-9F62-1C24A7431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0640624"/>
        <c:axId val="1150634800"/>
      </c:barChart>
      <c:catAx>
        <c:axId val="40541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417920"/>
        <c:crosses val="autoZero"/>
        <c:auto val="1"/>
        <c:lblAlgn val="ctr"/>
        <c:lblOffset val="100"/>
        <c:noMultiLvlLbl val="0"/>
      </c:catAx>
      <c:valAx>
        <c:axId val="40541792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EUI (kBtu/sf)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410848"/>
        <c:crosses val="autoZero"/>
        <c:crossBetween val="between"/>
      </c:valAx>
      <c:valAx>
        <c:axId val="1150634800"/>
        <c:scaling>
          <c:orientation val="minMax"/>
          <c:max val="60"/>
        </c:scaling>
        <c:delete val="1"/>
        <c:axPos val="r"/>
        <c:numFmt formatCode="General" sourceLinked="1"/>
        <c:majorTickMark val="out"/>
        <c:minorTickMark val="none"/>
        <c:tickLblPos val="nextTo"/>
        <c:crossAx val="1150640624"/>
        <c:crosses val="max"/>
        <c:crossBetween val="between"/>
      </c:valAx>
      <c:catAx>
        <c:axId val="115064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0634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'Electricity Breakdown Figures'!$C$79</c:f>
              <c:strCache>
                <c:ptCount val="1"/>
                <c:pt idx="0">
                  <c:v>Fan Savings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'Electricity Breakdown Figures'!$A$81:$B$152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'Electricity Breakdown Figures'!$C$81:$C$152</c:f>
              <c:numCache>
                <c:formatCode>0.0%</c:formatCode>
                <c:ptCount val="72"/>
                <c:pt idx="1">
                  <c:v>-1.5177270788494178E-3</c:v>
                </c:pt>
                <c:pt idx="2">
                  <c:v>1.6662239668525588E-3</c:v>
                </c:pt>
                <c:pt idx="3">
                  <c:v>2.8140499218277204E-3</c:v>
                </c:pt>
                <c:pt idx="4">
                  <c:v>-2.6834658868240989E-3</c:v>
                </c:pt>
                <c:pt idx="7">
                  <c:v>-8.4198085843112023E-4</c:v>
                </c:pt>
                <c:pt idx="8">
                  <c:v>1.7839569928395646E-3</c:v>
                </c:pt>
                <c:pt idx="9">
                  <c:v>4.1971786747767512E-3</c:v>
                </c:pt>
                <c:pt idx="10">
                  <c:v>-4.267087254670455E-3</c:v>
                </c:pt>
                <c:pt idx="13">
                  <c:v>1.7987487227551864E-4</c:v>
                </c:pt>
                <c:pt idx="14">
                  <c:v>-8.7223708663347298E-5</c:v>
                </c:pt>
                <c:pt idx="15">
                  <c:v>5.8400126803188088E-4</c:v>
                </c:pt>
                <c:pt idx="16">
                  <c:v>5.4047932854142562E-3</c:v>
                </c:pt>
                <c:pt idx="19">
                  <c:v>2.8027769860551497E-3</c:v>
                </c:pt>
                <c:pt idx="20">
                  <c:v>1.0180752181631159E-2</c:v>
                </c:pt>
                <c:pt idx="21">
                  <c:v>2.2325085501359288E-3</c:v>
                </c:pt>
                <c:pt idx="22">
                  <c:v>4.0705615508571987E-3</c:v>
                </c:pt>
                <c:pt idx="25">
                  <c:v>-6.247895057518312E-3</c:v>
                </c:pt>
                <c:pt idx="26">
                  <c:v>-4.3171328050817795E-3</c:v>
                </c:pt>
                <c:pt idx="27">
                  <c:v>-7.9527607182585649E-4</c:v>
                </c:pt>
                <c:pt idx="28">
                  <c:v>-8.4317975712660947E-3</c:v>
                </c:pt>
                <c:pt idx="31">
                  <c:v>-2.3578483046992778E-2</c:v>
                </c:pt>
                <c:pt idx="32">
                  <c:v>-2.2632952531810146E-2</c:v>
                </c:pt>
                <c:pt idx="33">
                  <c:v>-1.3537383962571861E-2</c:v>
                </c:pt>
                <c:pt idx="34">
                  <c:v>-2.5935925571671119E-2</c:v>
                </c:pt>
                <c:pt idx="37">
                  <c:v>-1.0040052880249033E-3</c:v>
                </c:pt>
                <c:pt idx="38">
                  <c:v>-3.5040209492942067E-3</c:v>
                </c:pt>
                <c:pt idx="39">
                  <c:v>4.7277108466070071E-3</c:v>
                </c:pt>
                <c:pt idx="40">
                  <c:v>1.1990140604112361E-2</c:v>
                </c:pt>
                <c:pt idx="43">
                  <c:v>-1.0040052880249033E-3</c:v>
                </c:pt>
                <c:pt idx="44">
                  <c:v>-3.5040209492942067E-3</c:v>
                </c:pt>
                <c:pt idx="45">
                  <c:v>4.7277108466070071E-3</c:v>
                </c:pt>
                <c:pt idx="46">
                  <c:v>1.1990140604112361E-2</c:v>
                </c:pt>
                <c:pt idx="49">
                  <c:v>1.4671815178526318E-3</c:v>
                </c:pt>
                <c:pt idx="50">
                  <c:v>2.97399243469911E-3</c:v>
                </c:pt>
                <c:pt idx="51">
                  <c:v>8.062488781605379E-3</c:v>
                </c:pt>
                <c:pt idx="52">
                  <c:v>1.3225051185147017E-2</c:v>
                </c:pt>
                <c:pt idx="55">
                  <c:v>-1.4296058765265563E-2</c:v>
                </c:pt>
                <c:pt idx="56">
                  <c:v>-1.2620655598167552E-2</c:v>
                </c:pt>
                <c:pt idx="57">
                  <c:v>-6.1648234278633019E-3</c:v>
                </c:pt>
                <c:pt idx="58">
                  <c:v>-1.5957147594360167E-2</c:v>
                </c:pt>
                <c:pt idx="61">
                  <c:v>1.9237842683400717E-3</c:v>
                </c:pt>
                <c:pt idx="62">
                  <c:v>2.5063702550119087E-3</c:v>
                </c:pt>
                <c:pt idx="63">
                  <c:v>5.7424194348218481E-3</c:v>
                </c:pt>
                <c:pt idx="64">
                  <c:v>1.0550784773623808E-2</c:v>
                </c:pt>
                <c:pt idx="67">
                  <c:v>4.4494351745683848E-3</c:v>
                </c:pt>
                <c:pt idx="68">
                  <c:v>-4.6809827138338152E-3</c:v>
                </c:pt>
                <c:pt idx="69">
                  <c:v>8.5625932289087152E-3</c:v>
                </c:pt>
                <c:pt idx="70">
                  <c:v>1.1879265452786168E-2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C-42DC-8351-7744B964A303}"/>
            </c:ext>
          </c:extLst>
        </c:ser>
        <c:ser>
          <c:idx val="1"/>
          <c:order val="1"/>
          <c:tx>
            <c:strRef>
              <c:f>'Electricity Breakdown Figures'!$D$79</c:f>
              <c:strCache>
                <c:ptCount val="1"/>
                <c:pt idx="0">
                  <c:v>Cooling Savings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'Electricity Breakdown Figures'!$A$81:$B$152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'Electricity Breakdown Figures'!$D$81:$D$152</c:f>
              <c:numCache>
                <c:formatCode>0.0%</c:formatCode>
                <c:ptCount val="72"/>
                <c:pt idx="1">
                  <c:v>5.2477948885242907E-3</c:v>
                </c:pt>
                <c:pt idx="2">
                  <c:v>5.8155290754251365E-3</c:v>
                </c:pt>
                <c:pt idx="3">
                  <c:v>2.2944205159903513E-3</c:v>
                </c:pt>
                <c:pt idx="4">
                  <c:v>1.8600081267330378E-2</c:v>
                </c:pt>
                <c:pt idx="7">
                  <c:v>2.3271095589729715E-2</c:v>
                </c:pt>
                <c:pt idx="8">
                  <c:v>3.6656011141587001E-2</c:v>
                </c:pt>
                <c:pt idx="9">
                  <c:v>1.6109172164411135E-2</c:v>
                </c:pt>
                <c:pt idx="10">
                  <c:v>3.3620612495872358E-2</c:v>
                </c:pt>
                <c:pt idx="13">
                  <c:v>5.9245349616655904E-3</c:v>
                </c:pt>
                <c:pt idx="14">
                  <c:v>6.4052900527663097E-3</c:v>
                </c:pt>
                <c:pt idx="15">
                  <c:v>1.8705806339924941E-3</c:v>
                </c:pt>
                <c:pt idx="16">
                  <c:v>1.6295335461712624E-2</c:v>
                </c:pt>
                <c:pt idx="19">
                  <c:v>2.0852886006663053E-2</c:v>
                </c:pt>
                <c:pt idx="20">
                  <c:v>3.1476987830340412E-2</c:v>
                </c:pt>
                <c:pt idx="21">
                  <c:v>1.5383142087799688E-2</c:v>
                </c:pt>
                <c:pt idx="22">
                  <c:v>2.2691858139063815E-2</c:v>
                </c:pt>
                <c:pt idx="25">
                  <c:v>4.8405000549266875E-3</c:v>
                </c:pt>
                <c:pt idx="26">
                  <c:v>4.0284663052667221E-3</c:v>
                </c:pt>
                <c:pt idx="27">
                  <c:v>5.0607593204964269E-3</c:v>
                </c:pt>
                <c:pt idx="28">
                  <c:v>2.6710874903691208E-2</c:v>
                </c:pt>
                <c:pt idx="31">
                  <c:v>2.2355903624769573E-2</c:v>
                </c:pt>
                <c:pt idx="32">
                  <c:v>3.1422168407304378E-2</c:v>
                </c:pt>
                <c:pt idx="33">
                  <c:v>1.3113889170885703E-2</c:v>
                </c:pt>
                <c:pt idx="34">
                  <c:v>4.0154118001942338E-2</c:v>
                </c:pt>
                <c:pt idx="37">
                  <c:v>7.303818436280746E-3</c:v>
                </c:pt>
                <c:pt idx="38">
                  <c:v>1.8432553323425728E-2</c:v>
                </c:pt>
                <c:pt idx="39">
                  <c:v>4.9573987500489275E-3</c:v>
                </c:pt>
                <c:pt idx="40">
                  <c:v>1.7714991494801928E-2</c:v>
                </c:pt>
                <c:pt idx="43">
                  <c:v>2.0726661071783174E-2</c:v>
                </c:pt>
                <c:pt idx="44">
                  <c:v>3.6215126260970135E-2</c:v>
                </c:pt>
                <c:pt idx="45">
                  <c:v>1.4632807562649041E-2</c:v>
                </c:pt>
                <c:pt idx="46">
                  <c:v>2.9547841026824034E-2</c:v>
                </c:pt>
                <c:pt idx="49">
                  <c:v>1.6980322572470865E-2</c:v>
                </c:pt>
                <c:pt idx="50">
                  <c:v>3.1316224556772791E-2</c:v>
                </c:pt>
                <c:pt idx="51">
                  <c:v>1.2590505747828822E-2</c:v>
                </c:pt>
                <c:pt idx="52">
                  <c:v>2.024729590323212E-2</c:v>
                </c:pt>
                <c:pt idx="55">
                  <c:v>2.6073823967567848E-2</c:v>
                </c:pt>
                <c:pt idx="56">
                  <c:v>4.007240946440125E-2</c:v>
                </c:pt>
                <c:pt idx="57">
                  <c:v>1.7598565298071623E-2</c:v>
                </c:pt>
                <c:pt idx="58">
                  <c:v>3.7584959655570134E-2</c:v>
                </c:pt>
                <c:pt idx="61">
                  <c:v>1.9899910194325552E-2</c:v>
                </c:pt>
                <c:pt idx="62">
                  <c:v>3.3696569573815602E-2</c:v>
                </c:pt>
                <c:pt idx="63">
                  <c:v>1.3659486706759818E-2</c:v>
                </c:pt>
                <c:pt idx="64">
                  <c:v>2.7423719871853217E-2</c:v>
                </c:pt>
                <c:pt idx="67">
                  <c:v>4.1573583715383052E-3</c:v>
                </c:pt>
                <c:pt idx="68">
                  <c:v>2.1385938976328605E-2</c:v>
                </c:pt>
                <c:pt idx="69">
                  <c:v>3.2119904998034877E-3</c:v>
                </c:pt>
                <c:pt idx="70">
                  <c:v>7.4989204623081979E-3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C-42DC-8351-7744B964A303}"/>
            </c:ext>
          </c:extLst>
        </c:ser>
        <c:ser>
          <c:idx val="3"/>
          <c:order val="2"/>
          <c:tx>
            <c:strRef>
              <c:f>'Electricity Breakdown Figures'!$E$79</c:f>
              <c:strCache>
                <c:ptCount val="1"/>
                <c:pt idx="0">
                  <c:v>Pump Savings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'Electricity Breakdown Figures'!$A$81:$B$152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'Electricity Breakdown Figures'!$E$81:$E$152</c:f>
              <c:numCache>
                <c:formatCode>0.0%</c:formatCode>
                <c:ptCount val="72"/>
                <c:pt idx="1">
                  <c:v>6.2156824394708592E-3</c:v>
                </c:pt>
                <c:pt idx="2">
                  <c:v>3.7121861820931558E-3</c:v>
                </c:pt>
                <c:pt idx="3">
                  <c:v>2.6165129676422754E-3</c:v>
                </c:pt>
                <c:pt idx="4">
                  <c:v>2.3180805617233513E-2</c:v>
                </c:pt>
                <c:pt idx="7">
                  <c:v>2.0554262766635796E-3</c:v>
                </c:pt>
                <c:pt idx="8">
                  <c:v>-2.523177005540752E-3</c:v>
                </c:pt>
                <c:pt idx="9">
                  <c:v>4.1028319674183279E-4</c:v>
                </c:pt>
                <c:pt idx="10">
                  <c:v>2.6909621237713115E-2</c:v>
                </c:pt>
                <c:pt idx="13">
                  <c:v>5.8918615539460817E-3</c:v>
                </c:pt>
                <c:pt idx="14">
                  <c:v>4.4589271662529208E-3</c:v>
                </c:pt>
                <c:pt idx="15">
                  <c:v>2.7862514087199563E-3</c:v>
                </c:pt>
                <c:pt idx="16">
                  <c:v>2.089909633864926E-2</c:v>
                </c:pt>
                <c:pt idx="19">
                  <c:v>2.7531475010895241E-4</c:v>
                </c:pt>
                <c:pt idx="20">
                  <c:v>-3.5960692039091391E-3</c:v>
                </c:pt>
                <c:pt idx="21">
                  <c:v>-6.9771981529308182E-4</c:v>
                </c:pt>
                <c:pt idx="22">
                  <c:v>1.8068178140323115E-2</c:v>
                </c:pt>
                <c:pt idx="25">
                  <c:v>5.6202808935646434E-3</c:v>
                </c:pt>
                <c:pt idx="26">
                  <c:v>1.4981441575245347E-3</c:v>
                </c:pt>
                <c:pt idx="27">
                  <c:v>4.2776624195556617E-3</c:v>
                </c:pt>
                <c:pt idx="28">
                  <c:v>2.4965588779305607E-2</c:v>
                </c:pt>
                <c:pt idx="31">
                  <c:v>4.2452248196248746E-3</c:v>
                </c:pt>
                <c:pt idx="32">
                  <c:v>-2.2021774151510369E-3</c:v>
                </c:pt>
                <c:pt idx="33">
                  <c:v>1.4911363459319095E-3</c:v>
                </c:pt>
                <c:pt idx="34">
                  <c:v>3.1702733692263646E-2</c:v>
                </c:pt>
                <c:pt idx="37">
                  <c:v>1.0305688972065948E-3</c:v>
                </c:pt>
                <c:pt idx="38">
                  <c:v>1.258645094397368E-3</c:v>
                </c:pt>
                <c:pt idx="39">
                  <c:v>1.0230947633063658E-3</c:v>
                </c:pt>
                <c:pt idx="40">
                  <c:v>1.5652933221457884E-2</c:v>
                </c:pt>
                <c:pt idx="43">
                  <c:v>1.2069455708713479E-3</c:v>
                </c:pt>
                <c:pt idx="44">
                  <c:v>-2.9506465598848814E-3</c:v>
                </c:pt>
                <c:pt idx="45">
                  <c:v>-5.0081743092590854E-4</c:v>
                </c:pt>
                <c:pt idx="46">
                  <c:v>2.5540175124712974E-2</c:v>
                </c:pt>
                <c:pt idx="49">
                  <c:v>-1.1237428138819536E-3</c:v>
                </c:pt>
                <c:pt idx="50">
                  <c:v>-4.8818494634548333E-3</c:v>
                </c:pt>
                <c:pt idx="51">
                  <c:v>-1.2495322580677239E-3</c:v>
                </c:pt>
                <c:pt idx="52">
                  <c:v>1.9634796934884766E-2</c:v>
                </c:pt>
                <c:pt idx="55">
                  <c:v>3.8452433683222836E-3</c:v>
                </c:pt>
                <c:pt idx="56">
                  <c:v>-3.546747774456922E-3</c:v>
                </c:pt>
                <c:pt idx="57">
                  <c:v>5.6592118159128958E-4</c:v>
                </c:pt>
                <c:pt idx="58">
                  <c:v>3.290113551677247E-2</c:v>
                </c:pt>
                <c:pt idx="61">
                  <c:v>8.2251413395362661E-4</c:v>
                </c:pt>
                <c:pt idx="62">
                  <c:v>-3.4547577096097726E-3</c:v>
                </c:pt>
                <c:pt idx="63">
                  <c:v>-4.2334389161551543E-4</c:v>
                </c:pt>
                <c:pt idx="64">
                  <c:v>2.2277668306779654E-2</c:v>
                </c:pt>
                <c:pt idx="67">
                  <c:v>1.6155921970812588E-4</c:v>
                </c:pt>
                <c:pt idx="68">
                  <c:v>2.6711417351979699E-3</c:v>
                </c:pt>
                <c:pt idx="69">
                  <c:v>9.2145821002421319E-4</c:v>
                </c:pt>
                <c:pt idx="70">
                  <c:v>1.0294897638841935E-2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EC-42DC-8351-7744B964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05410848"/>
        <c:axId val="405417920"/>
      </c:barChart>
      <c:barChart>
        <c:barDir val="col"/>
        <c:grouping val="clustered"/>
        <c:varyColors val="0"/>
        <c:ser>
          <c:idx val="2"/>
          <c:order val="3"/>
          <c:tx>
            <c:strRef>
              <c:f>'Electricity Breakdown Figures'!$F$79</c:f>
              <c:strCache>
                <c:ptCount val="1"/>
                <c:pt idx="0">
                  <c:v>Electricity Savings</c:v>
                </c:pt>
              </c:strCache>
            </c:strRef>
          </c:tx>
          <c:spPr>
            <a:noFill/>
            <a:ln w="15875">
              <a:solidFill>
                <a:schemeClr val="tx1"/>
              </a:solidFill>
              <a:prstDash val="sysDash"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-6.0785647312101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EC-42DC-8351-7744B964A303}"/>
                </c:ext>
              </c:extLst>
            </c:dLbl>
            <c:dLbl>
              <c:idx val="13"/>
              <c:layout>
                <c:manualLayout>
                  <c:x val="0"/>
                  <c:y val="9.4702148073394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EC-42DC-8351-7744B964A303}"/>
                </c:ext>
              </c:extLst>
            </c:dLbl>
            <c:dLbl>
              <c:idx val="15"/>
              <c:layout>
                <c:manualLayout>
                  <c:x val="0"/>
                  <c:y val="1.2626953076452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EC-42DC-8351-7744B964A303}"/>
                </c:ext>
              </c:extLst>
            </c:dLbl>
            <c:dLbl>
              <c:idx val="19"/>
              <c:layout>
                <c:manualLayout>
                  <c:x val="-4.8004794003215078E-17"/>
                  <c:y val="6.5483676928965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EC-42DC-8351-7744B964A303}"/>
                </c:ext>
              </c:extLst>
            </c:dLbl>
            <c:dLbl>
              <c:idx val="20"/>
              <c:layout>
                <c:manualLayout>
                  <c:x val="-4.7898423377005326E-17"/>
                  <c:y val="-1.215712946242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EC-42DC-8351-7744B964A303}"/>
                </c:ext>
              </c:extLst>
            </c:dLbl>
            <c:dLbl>
              <c:idx val="21"/>
              <c:layout>
                <c:manualLayout>
                  <c:x val="-4.8004794003215078E-17"/>
                  <c:y val="7.0181500022370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EC-42DC-8351-7744B964A303}"/>
                </c:ext>
              </c:extLst>
            </c:dLbl>
            <c:dLbl>
              <c:idx val="22"/>
              <c:layout>
                <c:manualLayout>
                  <c:x val="-4.7898423377005326E-17"/>
                  <c:y val="-6.07856473121023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EC-42DC-8351-7744B964A303}"/>
                </c:ext>
              </c:extLst>
            </c:dLbl>
            <c:dLbl>
              <c:idx val="25"/>
              <c:layout>
                <c:manualLayout>
                  <c:x val="-4.7898423377005326E-17"/>
                  <c:y val="-1.215712946242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EC-42DC-8351-7744B964A303}"/>
                </c:ext>
              </c:extLst>
            </c:dLbl>
            <c:dLbl>
              <c:idx val="26"/>
              <c:layout>
                <c:manualLayout>
                  <c:x val="-4.7898423377005326E-17"/>
                  <c:y val="-1.215712946242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EC-42DC-8351-7744B964A303}"/>
                </c:ext>
              </c:extLst>
            </c:dLbl>
            <c:dLbl>
              <c:idx val="28"/>
              <c:layout>
                <c:manualLayout>
                  <c:x val="-4.7898423377005326E-17"/>
                  <c:y val="-2.4314258924840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EC-42DC-8351-7744B964A303}"/>
                </c:ext>
              </c:extLst>
            </c:dLbl>
            <c:dLbl>
              <c:idx val="31"/>
              <c:layout>
                <c:manualLayout>
                  <c:x val="0"/>
                  <c:y val="-9.1178470968152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EC-42DC-8351-7744B964A303}"/>
                </c:ext>
              </c:extLst>
            </c:dLbl>
            <c:dLbl>
              <c:idx val="32"/>
              <c:layout>
                <c:manualLayout>
                  <c:x val="0"/>
                  <c:y val="-9.7257035699362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EC-42DC-8351-7744B964A303}"/>
                </c:ext>
              </c:extLst>
            </c:dLbl>
            <c:dLbl>
              <c:idx val="33"/>
              <c:layout>
                <c:manualLayout>
                  <c:x val="-9.5796846754010652E-17"/>
                  <c:y val="-5.4707082580891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EC-42DC-8351-7744B964A303}"/>
                </c:ext>
              </c:extLst>
            </c:dLbl>
            <c:dLbl>
              <c:idx val="34"/>
              <c:layout>
                <c:manualLayout>
                  <c:x val="0"/>
                  <c:y val="-9.725703569936280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EC-42DC-8351-7744B964A303}"/>
                </c:ext>
              </c:extLst>
            </c:dLbl>
            <c:dLbl>
              <c:idx val="4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4EC-42DC-8351-7744B964A303}"/>
                </c:ext>
              </c:extLst>
            </c:dLbl>
            <c:dLbl>
              <c:idx val="50"/>
              <c:layout>
                <c:manualLayout>
                  <c:x val="0"/>
                  <c:y val="-1.215712946242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EC-42DC-8351-7744B964A303}"/>
                </c:ext>
              </c:extLst>
            </c:dLbl>
            <c:dLbl>
              <c:idx val="55"/>
              <c:layout>
                <c:manualLayout>
                  <c:x val="-9.5796846754010652E-17"/>
                  <c:y val="-4.8628517849681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EC-42DC-8351-7744B964A303}"/>
                </c:ext>
              </c:extLst>
            </c:dLbl>
            <c:dLbl>
              <c:idx val="56"/>
              <c:layout>
                <c:manualLayout>
                  <c:x val="-9.5796846754010652E-17"/>
                  <c:y val="-6.3824929677706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EC-42DC-8351-7744B964A303}"/>
                </c:ext>
              </c:extLst>
            </c:dLbl>
            <c:dLbl>
              <c:idx val="57"/>
              <c:layout>
                <c:manualLayout>
                  <c:x val="0"/>
                  <c:y val="-1.215712946242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EC-42DC-8351-7744B964A303}"/>
                </c:ext>
              </c:extLst>
            </c:dLbl>
            <c:dLbl>
              <c:idx val="58"/>
              <c:layout>
                <c:manualLayout>
                  <c:x val="1.3063357282820727E-3"/>
                  <c:y val="-5.47070825808915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EC-42DC-8351-7744B964A303}"/>
                </c:ext>
              </c:extLst>
            </c:dLbl>
            <c:dLbl>
              <c:idx val="64"/>
              <c:layout>
                <c:manualLayout>
                  <c:x val="-1.915936935080213E-16"/>
                  <c:y val="9.1178470968152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EC-42DC-8351-7744B964A303}"/>
                </c:ext>
              </c:extLst>
            </c:dLbl>
            <c:dLbl>
              <c:idx val="68"/>
              <c:layout>
                <c:manualLayout>
                  <c:x val="0"/>
                  <c:y val="-9.1178470968152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EC-42DC-8351-7744B964A30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'Electricity Breakdown Figures'!$A$81:$B$152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'Electricity Breakdown Figures'!$F$81:$F$152</c:f>
              <c:numCache>
                <c:formatCode>0.0%</c:formatCode>
                <c:ptCount val="72"/>
                <c:pt idx="1">
                  <c:v>9.945750249146533E-3</c:v>
                </c:pt>
                <c:pt idx="2">
                  <c:v>1.1193939224371867E-2</c:v>
                </c:pt>
                <c:pt idx="3">
                  <c:v>7.7249834054613784E-3</c:v>
                </c:pt>
                <c:pt idx="4">
                  <c:v>3.9097420997740689E-2</c:v>
                </c:pt>
                <c:pt idx="7">
                  <c:v>2.448454100796385E-2</c:v>
                </c:pt>
                <c:pt idx="8">
                  <c:v>3.5916791128887751E-2</c:v>
                </c:pt>
                <c:pt idx="9">
                  <c:v>2.0716634035929687E-2</c:v>
                </c:pt>
                <c:pt idx="10">
                  <c:v>5.6263146478916178E-2</c:v>
                </c:pt>
                <c:pt idx="13">
                  <c:v>1.19962713878887E-2</c:v>
                </c:pt>
                <c:pt idx="14">
                  <c:v>1.0776993510356608E-2</c:v>
                </c:pt>
                <c:pt idx="15">
                  <c:v>5.2408333107446829E-3</c:v>
                </c:pt>
                <c:pt idx="16">
                  <c:v>4.2599225085777598E-2</c:v>
                </c:pt>
                <c:pt idx="19">
                  <c:v>2.3930977742828152E-2</c:v>
                </c:pt>
                <c:pt idx="20">
                  <c:v>3.8061670808065572E-2</c:v>
                </c:pt>
                <c:pt idx="21">
                  <c:v>1.6917930822643128E-2</c:v>
                </c:pt>
                <c:pt idx="22">
                  <c:v>4.4830597830247371E-2</c:v>
                </c:pt>
                <c:pt idx="25">
                  <c:v>4.2128858909726459E-3</c:v>
                </c:pt>
                <c:pt idx="26">
                  <c:v>1.2094776577107815E-3</c:v>
                </c:pt>
                <c:pt idx="27">
                  <c:v>8.5431456682264276E-3</c:v>
                </c:pt>
                <c:pt idx="28">
                  <c:v>4.3244666111733734E-2</c:v>
                </c:pt>
                <c:pt idx="31">
                  <c:v>3.0226453974038009E-3</c:v>
                </c:pt>
                <c:pt idx="32">
                  <c:v>6.587038460346856E-3</c:v>
                </c:pt>
                <c:pt idx="33">
                  <c:v>1.0676415542467837E-3</c:v>
                </c:pt>
                <c:pt idx="34">
                  <c:v>4.5920926122537051E-2</c:v>
                </c:pt>
                <c:pt idx="37">
                  <c:v>7.3303820454632572E-3</c:v>
                </c:pt>
                <c:pt idx="38">
                  <c:v>1.6187177468529886E-2</c:v>
                </c:pt>
                <c:pt idx="39">
                  <c:v>1.0708204359962434E-2</c:v>
                </c:pt>
                <c:pt idx="40">
                  <c:v>4.5358065320372558E-2</c:v>
                </c:pt>
                <c:pt idx="43">
                  <c:v>2.0265680380661809E-2</c:v>
                </c:pt>
                <c:pt idx="44">
                  <c:v>3.3253471265242231E-2</c:v>
                </c:pt>
                <c:pt idx="45">
                  <c:v>1.6284282190568766E-2</c:v>
                </c:pt>
                <c:pt idx="46">
                  <c:v>6.3875010879089963E-2</c:v>
                </c:pt>
                <c:pt idx="49">
                  <c:v>1.7323761276443805E-2</c:v>
                </c:pt>
                <c:pt idx="50">
                  <c:v>2.9408367528019695E-2</c:v>
                </c:pt>
                <c:pt idx="51">
                  <c:v>1.9403462271366866E-2</c:v>
                </c:pt>
                <c:pt idx="52">
                  <c:v>5.3107144023267085E-2</c:v>
                </c:pt>
                <c:pt idx="55">
                  <c:v>1.5623008570626467E-2</c:v>
                </c:pt>
                <c:pt idx="56">
                  <c:v>2.3905006091777141E-2</c:v>
                </c:pt>
                <c:pt idx="57">
                  <c:v>1.1999663051800127E-2</c:v>
                </c:pt>
                <c:pt idx="58">
                  <c:v>5.4528947577983877E-2</c:v>
                </c:pt>
                <c:pt idx="61">
                  <c:v>2.2646208596619696E-2</c:v>
                </c:pt>
                <c:pt idx="62">
                  <c:v>3.2748182119220565E-2</c:v>
                </c:pt>
                <c:pt idx="63">
                  <c:v>1.8978562249966722E-2</c:v>
                </c:pt>
                <c:pt idx="64">
                  <c:v>6.0252172952257578E-2</c:v>
                </c:pt>
                <c:pt idx="67">
                  <c:v>8.7683527658159142E-3</c:v>
                </c:pt>
                <c:pt idx="68">
                  <c:v>1.937609799769283E-2</c:v>
                </c:pt>
                <c:pt idx="69">
                  <c:v>1.2696041938737634E-2</c:v>
                </c:pt>
                <c:pt idx="70">
                  <c:v>2.9673083553937267E-2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4EC-42DC-8351-7744B964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46911952"/>
        <c:axId val="2046910704"/>
      </c:barChart>
      <c:catAx>
        <c:axId val="40541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417920"/>
        <c:crosses val="autoZero"/>
        <c:auto val="1"/>
        <c:lblAlgn val="ctr"/>
        <c:lblOffset val="100"/>
        <c:noMultiLvlLbl val="0"/>
      </c:catAx>
      <c:valAx>
        <c:axId val="40541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</a:rPr>
                  <a:t>% Savings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410848"/>
        <c:crosses val="autoZero"/>
        <c:crossBetween val="between"/>
      </c:valAx>
      <c:valAx>
        <c:axId val="2046910704"/>
        <c:scaling>
          <c:orientation val="minMax"/>
          <c:max val="6.0000000000000012E-2"/>
        </c:scaling>
        <c:delete val="1"/>
        <c:axPos val="r"/>
        <c:numFmt formatCode="General" sourceLinked="1"/>
        <c:majorTickMark val="out"/>
        <c:minorTickMark val="none"/>
        <c:tickLblPos val="nextTo"/>
        <c:crossAx val="2046911952"/>
        <c:crosses val="max"/>
        <c:crossBetween val="between"/>
      </c:valAx>
      <c:catAx>
        <c:axId val="204691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6910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'Savings Figures'!$O$3</c:f>
              <c:strCache>
                <c:ptCount val="1"/>
                <c:pt idx="0">
                  <c:v>Electricity Savings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'Savings Figures'!$M$4:$N$66</c15:sqref>
                  </c15:fullRef>
                </c:ext>
              </c:extLst>
              <c:f>('Savings Figures'!$M$4:$N$23,'Savings Figures'!$M$32:$N$66)</c:f>
              <c:multiLvlStrCache>
                <c:ptCount val="50"/>
                <c:lvl>
                  <c:pt idx="1">
                    <c:v>8-Zone</c:v>
                  </c:pt>
                  <c:pt idx="2">
                    <c:v>15-Zone</c:v>
                  </c:pt>
                  <c:pt idx="3">
                    <c:v>25-Zone</c:v>
                  </c:pt>
                  <c:pt idx="6">
                    <c:v>8-Zone</c:v>
                  </c:pt>
                  <c:pt idx="7">
                    <c:v>15-Zone</c:v>
                  </c:pt>
                  <c:pt idx="8">
                    <c:v>25-Zone</c:v>
                  </c:pt>
                  <c:pt idx="11">
                    <c:v>8-Zone</c:v>
                  </c:pt>
                  <c:pt idx="12">
                    <c:v>15-Zone</c:v>
                  </c:pt>
                  <c:pt idx="13">
                    <c:v>25-Zone</c:v>
                  </c:pt>
                  <c:pt idx="16">
                    <c:v>8-Zone</c:v>
                  </c:pt>
                  <c:pt idx="17">
                    <c:v>15-Zone</c:v>
                  </c:pt>
                  <c:pt idx="18">
                    <c:v>25-Zone</c:v>
                  </c:pt>
                  <c:pt idx="21">
                    <c:v>8-Zone</c:v>
                  </c:pt>
                  <c:pt idx="22">
                    <c:v>15-Zone</c:v>
                  </c:pt>
                  <c:pt idx="23">
                    <c:v>25-Zone</c:v>
                  </c:pt>
                  <c:pt idx="26">
                    <c:v>8-Zone</c:v>
                  </c:pt>
                  <c:pt idx="27">
                    <c:v>15-Zone</c:v>
                  </c:pt>
                  <c:pt idx="28">
                    <c:v>25-Zone</c:v>
                  </c:pt>
                  <c:pt idx="31">
                    <c:v>8-Zone</c:v>
                  </c:pt>
                  <c:pt idx="32">
                    <c:v>15-Zone</c:v>
                  </c:pt>
                  <c:pt idx="33">
                    <c:v>25-Zone</c:v>
                  </c:pt>
                  <c:pt idx="36">
                    <c:v>8-Zone</c:v>
                  </c:pt>
                  <c:pt idx="37">
                    <c:v>15-Zone</c:v>
                  </c:pt>
                  <c:pt idx="38">
                    <c:v>25-Zone</c:v>
                  </c:pt>
                  <c:pt idx="41">
                    <c:v>8-Zone</c:v>
                  </c:pt>
                  <c:pt idx="42">
                    <c:v>15-Zone</c:v>
                  </c:pt>
                  <c:pt idx="43">
                    <c:v>25-Zone</c:v>
                  </c:pt>
                  <c:pt idx="46">
                    <c:v>8-Zone</c:v>
                  </c:pt>
                  <c:pt idx="47">
                    <c:v>15-Zone</c:v>
                  </c:pt>
                  <c:pt idx="48">
                    <c:v>25-Zone</c:v>
                  </c:pt>
                  <c:pt idx="49">
                    <c:v> </c:v>
                  </c:pt>
                </c:lvl>
                <c:lvl>
                  <c:pt idx="0">
                    <c:v>ASHRAE Guideline 36</c:v>
                  </c:pt>
                  <c:pt idx="5">
                    <c:v>Avg Zn Damper
Linear</c:v>
                  </c:pt>
                  <c:pt idx="10">
                    <c:v>Max Zn Damper Var Limits
T&amp;R </c:v>
                  </c:pt>
                  <c:pt idx="15">
                    <c:v>Max Zn Damper
T&amp;R</c:v>
                  </c:pt>
                  <c:pt idx="20">
                    <c:v>RAT
Linear</c:v>
                  </c:pt>
                  <c:pt idx="25">
                    <c:v>Zn Cooling − 
Zn Heating
Linear</c:v>
                  </c:pt>
                  <c:pt idx="30">
                    <c:v>Zn Cooling − 
Zn Heating
T&amp;R</c:v>
                  </c:pt>
                  <c:pt idx="35">
                    <c:v>Zn Cooling
Linear</c:v>
                  </c:pt>
                  <c:pt idx="40">
                    <c:v>Zn Cooling
T&amp;R</c:v>
                  </c:pt>
                  <c:pt idx="45">
                    <c:v>Zn Heating
Linear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'Savings Figures'!$O$4:$O$61</c15:sqref>
                  </c15:fullRef>
                </c:ext>
              </c:extLst>
              <c:f>('Savings Figures'!$O$4:$O$23,'Savings Figures'!$O$32:$O$61)</c:f>
              <c:numCache>
                <c:formatCode>0.00%</c:formatCode>
                <c:ptCount val="50"/>
                <c:pt idx="1">
                  <c:v>9.945750249146533E-3</c:v>
                </c:pt>
                <c:pt idx="2">
                  <c:v>6.8931631214404028E-3</c:v>
                </c:pt>
                <c:pt idx="3">
                  <c:v>8.622718897721841E-3</c:v>
                </c:pt>
                <c:pt idx="6">
                  <c:v>2.448454100796385E-2</c:v>
                </c:pt>
                <c:pt idx="7">
                  <c:v>2.2122445464477239E-2</c:v>
                </c:pt>
                <c:pt idx="8">
                  <c:v>2.2282164277658282E-2</c:v>
                </c:pt>
                <c:pt idx="11">
                  <c:v>1.19962713878887E-2</c:v>
                </c:pt>
                <c:pt idx="12">
                  <c:v>1.7071482482700143E-2</c:v>
                </c:pt>
                <c:pt idx="13">
                  <c:v>1.3456236886705499E-2</c:v>
                </c:pt>
                <c:pt idx="16">
                  <c:v>2.3930977742828152E-2</c:v>
                </c:pt>
                <c:pt idx="17">
                  <c:v>1.8065161609034184E-2</c:v>
                </c:pt>
                <c:pt idx="18">
                  <c:v>1.5202636121174087E-2</c:v>
                </c:pt>
                <c:pt idx="21">
                  <c:v>7.3303820454632572E-3</c:v>
                </c:pt>
                <c:pt idx="22">
                  <c:v>2.4051958342842572E-2</c:v>
                </c:pt>
                <c:pt idx="23">
                  <c:v>1.4178843658620583E-2</c:v>
                </c:pt>
                <c:pt idx="26">
                  <c:v>2.0265680380661809E-2</c:v>
                </c:pt>
                <c:pt idx="27">
                  <c:v>2.1101848976289642E-2</c:v>
                </c:pt>
                <c:pt idx="28">
                  <c:v>2.5835805680778343E-2</c:v>
                </c:pt>
                <c:pt idx="31">
                  <c:v>1.7323761276443805E-2</c:v>
                </c:pt>
                <c:pt idx="32">
                  <c:v>1.7215095950543522E-2</c:v>
                </c:pt>
                <c:pt idx="33">
                  <c:v>2.1966042179104289E-2</c:v>
                </c:pt>
                <c:pt idx="36">
                  <c:v>1.5623008570626467E-2</c:v>
                </c:pt>
                <c:pt idx="37">
                  <c:v>1.7150172651080767E-2</c:v>
                </c:pt>
                <c:pt idx="38">
                  <c:v>1.6921255317264607E-2</c:v>
                </c:pt>
                <c:pt idx="41">
                  <c:v>2.2646208596619696E-2</c:v>
                </c:pt>
                <c:pt idx="42">
                  <c:v>2.5822327090546045E-2</c:v>
                </c:pt>
                <c:pt idx="43">
                  <c:v>2.4402661963393749E-2</c:v>
                </c:pt>
                <c:pt idx="46">
                  <c:v>8.7683527658159142E-3</c:v>
                </c:pt>
                <c:pt idx="47">
                  <c:v>6.6638254860475459E-3</c:v>
                </c:pt>
                <c:pt idx="48">
                  <c:v>1.2929341321403151E-2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2-46CB-9B0F-ED54B6F31422}"/>
            </c:ext>
          </c:extLst>
        </c:ser>
        <c:ser>
          <c:idx val="1"/>
          <c:order val="1"/>
          <c:tx>
            <c:strRef>
              <c:f>'Savings Figures'!$P$3</c:f>
              <c:strCache>
                <c:ptCount val="1"/>
                <c:pt idx="0">
                  <c:v>Natural Gas Savings</c:v>
                </c:pt>
              </c:strCache>
            </c:strRef>
          </c:tx>
          <c:spPr>
            <a:pattFill prst="pct70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'Savings Figures'!$M$4:$N$66</c15:sqref>
                  </c15:fullRef>
                </c:ext>
              </c:extLst>
              <c:f>('Savings Figures'!$M$4:$N$23,'Savings Figures'!$M$32:$N$66)</c:f>
              <c:multiLvlStrCache>
                <c:ptCount val="50"/>
                <c:lvl>
                  <c:pt idx="1">
                    <c:v>8-Zone</c:v>
                  </c:pt>
                  <c:pt idx="2">
                    <c:v>15-Zone</c:v>
                  </c:pt>
                  <c:pt idx="3">
                    <c:v>25-Zone</c:v>
                  </c:pt>
                  <c:pt idx="6">
                    <c:v>8-Zone</c:v>
                  </c:pt>
                  <c:pt idx="7">
                    <c:v>15-Zone</c:v>
                  </c:pt>
                  <c:pt idx="8">
                    <c:v>25-Zone</c:v>
                  </c:pt>
                  <c:pt idx="11">
                    <c:v>8-Zone</c:v>
                  </c:pt>
                  <c:pt idx="12">
                    <c:v>15-Zone</c:v>
                  </c:pt>
                  <c:pt idx="13">
                    <c:v>25-Zone</c:v>
                  </c:pt>
                  <c:pt idx="16">
                    <c:v>8-Zone</c:v>
                  </c:pt>
                  <c:pt idx="17">
                    <c:v>15-Zone</c:v>
                  </c:pt>
                  <c:pt idx="18">
                    <c:v>25-Zone</c:v>
                  </c:pt>
                  <c:pt idx="21">
                    <c:v>8-Zone</c:v>
                  </c:pt>
                  <c:pt idx="22">
                    <c:v>15-Zone</c:v>
                  </c:pt>
                  <c:pt idx="23">
                    <c:v>25-Zone</c:v>
                  </c:pt>
                  <c:pt idx="26">
                    <c:v>8-Zone</c:v>
                  </c:pt>
                  <c:pt idx="27">
                    <c:v>15-Zone</c:v>
                  </c:pt>
                  <c:pt idx="28">
                    <c:v>25-Zone</c:v>
                  </c:pt>
                  <c:pt idx="31">
                    <c:v>8-Zone</c:v>
                  </c:pt>
                  <c:pt idx="32">
                    <c:v>15-Zone</c:v>
                  </c:pt>
                  <c:pt idx="33">
                    <c:v>25-Zone</c:v>
                  </c:pt>
                  <c:pt idx="36">
                    <c:v>8-Zone</c:v>
                  </c:pt>
                  <c:pt idx="37">
                    <c:v>15-Zone</c:v>
                  </c:pt>
                  <c:pt idx="38">
                    <c:v>25-Zone</c:v>
                  </c:pt>
                  <c:pt idx="41">
                    <c:v>8-Zone</c:v>
                  </c:pt>
                  <c:pt idx="42">
                    <c:v>15-Zone</c:v>
                  </c:pt>
                  <c:pt idx="43">
                    <c:v>25-Zone</c:v>
                  </c:pt>
                  <c:pt idx="46">
                    <c:v>8-Zone</c:v>
                  </c:pt>
                  <c:pt idx="47">
                    <c:v>15-Zone</c:v>
                  </c:pt>
                  <c:pt idx="48">
                    <c:v>25-Zone</c:v>
                  </c:pt>
                  <c:pt idx="49">
                    <c:v> </c:v>
                  </c:pt>
                </c:lvl>
                <c:lvl>
                  <c:pt idx="0">
                    <c:v>ASHRAE Guideline 36</c:v>
                  </c:pt>
                  <c:pt idx="5">
                    <c:v>Avg Zn Damper
Linear</c:v>
                  </c:pt>
                  <c:pt idx="10">
                    <c:v>Max Zn Damper Var Limits
T&amp;R </c:v>
                  </c:pt>
                  <c:pt idx="15">
                    <c:v>Max Zn Damper
T&amp;R</c:v>
                  </c:pt>
                  <c:pt idx="20">
                    <c:v>RAT
Linear</c:v>
                  </c:pt>
                  <c:pt idx="25">
                    <c:v>Zn Cooling − 
Zn Heating
Linear</c:v>
                  </c:pt>
                  <c:pt idx="30">
                    <c:v>Zn Cooling − 
Zn Heating
T&amp;R</c:v>
                  </c:pt>
                  <c:pt idx="35">
                    <c:v>Zn Cooling
Linear</c:v>
                  </c:pt>
                  <c:pt idx="40">
                    <c:v>Zn Cooling
T&amp;R</c:v>
                  </c:pt>
                  <c:pt idx="45">
                    <c:v>Zn Heating
Linear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'Savings Figures'!$P$4:$P$61</c15:sqref>
                  </c15:fullRef>
                </c:ext>
              </c:extLst>
              <c:f>('Savings Figures'!$P$4:$P$23,'Savings Figures'!$P$32:$P$61)</c:f>
              <c:numCache>
                <c:formatCode>0.00%</c:formatCode>
                <c:ptCount val="50"/>
                <c:pt idx="1">
                  <c:v>4.1875837113058284E-2</c:v>
                </c:pt>
                <c:pt idx="2">
                  <c:v>2.117104825337722E-2</c:v>
                </c:pt>
                <c:pt idx="3">
                  <c:v>1.5319864092391644E-2</c:v>
                </c:pt>
                <c:pt idx="6">
                  <c:v>4.1849646022837604E-2</c:v>
                </c:pt>
                <c:pt idx="7">
                  <c:v>7.1038909416385188E-2</c:v>
                </c:pt>
                <c:pt idx="8">
                  <c:v>6.9130904508625343E-2</c:v>
                </c:pt>
                <c:pt idx="11">
                  <c:v>2.2018462247143766E-2</c:v>
                </c:pt>
                <c:pt idx="12">
                  <c:v>1.7976234327258922E-2</c:v>
                </c:pt>
                <c:pt idx="13">
                  <c:v>1.4662924712060113E-2</c:v>
                </c:pt>
                <c:pt idx="16">
                  <c:v>2.4606468053365582E-2</c:v>
                </c:pt>
                <c:pt idx="17">
                  <c:v>1.1489013524326634E-2</c:v>
                </c:pt>
                <c:pt idx="18">
                  <c:v>1.0955460230202491E-2</c:v>
                </c:pt>
                <c:pt idx="21">
                  <c:v>3.2517625614570299E-2</c:v>
                </c:pt>
                <c:pt idx="22">
                  <c:v>4.7155353053695143E-2</c:v>
                </c:pt>
                <c:pt idx="23">
                  <c:v>5.1138578269300496E-2</c:v>
                </c:pt>
                <c:pt idx="26">
                  <c:v>4.4371473918646029E-2</c:v>
                </c:pt>
                <c:pt idx="27">
                  <c:v>6.5627220615540688E-2</c:v>
                </c:pt>
                <c:pt idx="28">
                  <c:v>6.6916498641560657E-2</c:v>
                </c:pt>
                <c:pt idx="31">
                  <c:v>3.8545567124366992E-2</c:v>
                </c:pt>
                <c:pt idx="32">
                  <c:v>6.0364731909786834E-2</c:v>
                </c:pt>
                <c:pt idx="33">
                  <c:v>5.8486823130417573E-2</c:v>
                </c:pt>
                <c:pt idx="36">
                  <c:v>5.1700819375235373E-2</c:v>
                </c:pt>
                <c:pt idx="37">
                  <c:v>7.5972631235286414E-2</c:v>
                </c:pt>
                <c:pt idx="38">
                  <c:v>7.4189647778740014E-2</c:v>
                </c:pt>
                <c:pt idx="41">
                  <c:v>3.9445586531707322E-2</c:v>
                </c:pt>
                <c:pt idx="42">
                  <c:v>5.927005865466449E-2</c:v>
                </c:pt>
                <c:pt idx="43">
                  <c:v>5.174523599508344E-2</c:v>
                </c:pt>
                <c:pt idx="46">
                  <c:v>1.0338929403467216E-2</c:v>
                </c:pt>
                <c:pt idx="47">
                  <c:v>4.270815975679175E-2</c:v>
                </c:pt>
                <c:pt idx="48">
                  <c:v>4.6835866499183379E-2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2-46CB-9B0F-ED54B6F31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53869488"/>
        <c:axId val="353869904"/>
      </c:barChart>
      <c:barChart>
        <c:barDir val="col"/>
        <c:grouping val="clustered"/>
        <c:varyColors val="0"/>
        <c:ser>
          <c:idx val="2"/>
          <c:order val="2"/>
          <c:tx>
            <c:strRef>
              <c:f>'Savings Figures'!$Q$3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15875" cap="flat">
              <a:solidFill>
                <a:schemeClr val="tx1"/>
              </a:solidFill>
              <a:prstDash val="sysDash"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'Savings Figures'!$L$4:$N$61</c15:sqref>
                  </c15:fullRef>
                </c:ext>
              </c:extLst>
              <c:f>('Savings Figures'!$L$4:$N$23,'Savings Figures'!$L$32:$N$61)</c:f>
              <c:multiLvlStrCache>
                <c:ptCount val="50"/>
                <c:lvl>
                  <c:pt idx="1">
                    <c:v>8-Zone</c:v>
                  </c:pt>
                  <c:pt idx="2">
                    <c:v>15-Zone</c:v>
                  </c:pt>
                  <c:pt idx="3">
                    <c:v>25-Zone</c:v>
                  </c:pt>
                  <c:pt idx="6">
                    <c:v>8-Zone</c:v>
                  </c:pt>
                  <c:pt idx="7">
                    <c:v>15-Zone</c:v>
                  </c:pt>
                  <c:pt idx="8">
                    <c:v>25-Zone</c:v>
                  </c:pt>
                  <c:pt idx="11">
                    <c:v>8-Zone</c:v>
                  </c:pt>
                  <c:pt idx="12">
                    <c:v>15-Zone</c:v>
                  </c:pt>
                  <c:pt idx="13">
                    <c:v>25-Zone</c:v>
                  </c:pt>
                  <c:pt idx="16">
                    <c:v>8-Zone</c:v>
                  </c:pt>
                  <c:pt idx="17">
                    <c:v>15-Zone</c:v>
                  </c:pt>
                  <c:pt idx="18">
                    <c:v>25-Zone</c:v>
                  </c:pt>
                  <c:pt idx="21">
                    <c:v>8-Zone</c:v>
                  </c:pt>
                  <c:pt idx="22">
                    <c:v>15-Zone</c:v>
                  </c:pt>
                  <c:pt idx="23">
                    <c:v>25-Zone</c:v>
                  </c:pt>
                  <c:pt idx="26">
                    <c:v>8-Zone</c:v>
                  </c:pt>
                  <c:pt idx="27">
                    <c:v>15-Zone</c:v>
                  </c:pt>
                  <c:pt idx="28">
                    <c:v>25-Zone</c:v>
                  </c:pt>
                  <c:pt idx="31">
                    <c:v>8-Zone</c:v>
                  </c:pt>
                  <c:pt idx="32">
                    <c:v>15-Zone</c:v>
                  </c:pt>
                  <c:pt idx="33">
                    <c:v>25-Zone</c:v>
                  </c:pt>
                  <c:pt idx="36">
                    <c:v>8-Zone</c:v>
                  </c:pt>
                  <c:pt idx="37">
                    <c:v>15-Zone</c:v>
                  </c:pt>
                  <c:pt idx="38">
                    <c:v>25-Zone</c:v>
                  </c:pt>
                  <c:pt idx="41">
                    <c:v>8-Zone</c:v>
                  </c:pt>
                  <c:pt idx="42">
                    <c:v>15-Zone</c:v>
                  </c:pt>
                  <c:pt idx="43">
                    <c:v>25-Zone</c:v>
                  </c:pt>
                  <c:pt idx="46">
                    <c:v>8-Zone</c:v>
                  </c:pt>
                  <c:pt idx="47">
                    <c:v>15-Zone</c:v>
                  </c:pt>
                  <c:pt idx="48">
                    <c:v>25-Zone</c:v>
                  </c:pt>
                  <c:pt idx="49">
                    <c:v> </c:v>
                  </c:pt>
                </c:lvl>
                <c:lvl>
                  <c:pt idx="0">
                    <c:v>ASHRAE Guideline 36</c:v>
                  </c:pt>
                  <c:pt idx="5">
                    <c:v>Avg Zn Damper
Linear</c:v>
                  </c:pt>
                  <c:pt idx="10">
                    <c:v>Max Zn Damper Var Limits
T&amp;R </c:v>
                  </c:pt>
                  <c:pt idx="15">
                    <c:v>Max Zn Damper
T&amp;R</c:v>
                  </c:pt>
                  <c:pt idx="20">
                    <c:v>RAT
Linear</c:v>
                  </c:pt>
                  <c:pt idx="25">
                    <c:v>Zn Cooling − 
Zn Heating
Linear</c:v>
                  </c:pt>
                  <c:pt idx="30">
                    <c:v>Zn Cooling − 
Zn Heating
T&amp;R</c:v>
                  </c:pt>
                  <c:pt idx="35">
                    <c:v>Zn Cooling
Linear</c:v>
                  </c:pt>
                  <c:pt idx="40">
                    <c:v>Zn Cooling
T&amp;R</c:v>
                  </c:pt>
                  <c:pt idx="45">
                    <c:v>Zn Heating
Linear</c:v>
                  </c:pt>
                </c:lvl>
                <c:lvl>
                  <c:pt idx="0">
                    <c:v>New York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'Savings Figures'!$Q$4:$Q$61</c15:sqref>
                  </c15:fullRef>
                </c:ext>
              </c:extLst>
              <c:f>('Savings Figures'!$Q$4:$Q$23,'Savings Figures'!$Q$32:$Q$61)</c:f>
              <c:numCache>
                <c:formatCode>0.00%</c:formatCode>
                <c:ptCount val="50"/>
                <c:pt idx="1">
                  <c:v>5.1821587362204817E-2</c:v>
                </c:pt>
                <c:pt idx="2">
                  <c:v>2.8064211374817623E-2</c:v>
                </c:pt>
                <c:pt idx="3">
                  <c:v>2.3942582990113485E-2</c:v>
                </c:pt>
                <c:pt idx="6">
                  <c:v>6.6334187030801461E-2</c:v>
                </c:pt>
                <c:pt idx="7">
                  <c:v>9.3161354880862426E-2</c:v>
                </c:pt>
                <c:pt idx="8">
                  <c:v>9.1413068786283622E-2</c:v>
                </c:pt>
                <c:pt idx="11">
                  <c:v>3.4014733635032462E-2</c:v>
                </c:pt>
                <c:pt idx="12">
                  <c:v>3.5047716809959065E-2</c:v>
                </c:pt>
                <c:pt idx="13">
                  <c:v>2.811916159876561E-2</c:v>
                </c:pt>
                <c:pt idx="16">
                  <c:v>4.8537445796193734E-2</c:v>
                </c:pt>
                <c:pt idx="17">
                  <c:v>2.9554175133360817E-2</c:v>
                </c:pt>
                <c:pt idx="18">
                  <c:v>2.6158096351376579E-2</c:v>
                </c:pt>
                <c:pt idx="21">
                  <c:v>3.9848007660033553E-2</c:v>
                </c:pt>
                <c:pt idx="22">
                  <c:v>7.1207311396537715E-2</c:v>
                </c:pt>
                <c:pt idx="23">
                  <c:v>6.5317421927921074E-2</c:v>
                </c:pt>
                <c:pt idx="26">
                  <c:v>6.4637154299307831E-2</c:v>
                </c:pt>
                <c:pt idx="27">
                  <c:v>8.6729069591830327E-2</c:v>
                </c:pt>
                <c:pt idx="28">
                  <c:v>9.2752304322338996E-2</c:v>
                </c:pt>
                <c:pt idx="31">
                  <c:v>5.5869328400810797E-2</c:v>
                </c:pt>
                <c:pt idx="32">
                  <c:v>7.7579827860330353E-2</c:v>
                </c:pt>
                <c:pt idx="33">
                  <c:v>8.0452865309521865E-2</c:v>
                </c:pt>
                <c:pt idx="36">
                  <c:v>6.7323827945861836E-2</c:v>
                </c:pt>
                <c:pt idx="37">
                  <c:v>9.3122803886367178E-2</c:v>
                </c:pt>
                <c:pt idx="38">
                  <c:v>9.1110903096004614E-2</c:v>
                </c:pt>
                <c:pt idx="41">
                  <c:v>6.2091795128327021E-2</c:v>
                </c:pt>
                <c:pt idx="42">
                  <c:v>8.5092385745210539E-2</c:v>
                </c:pt>
                <c:pt idx="43">
                  <c:v>7.6147897958477193E-2</c:v>
                </c:pt>
                <c:pt idx="46">
                  <c:v>1.9107282169283132E-2</c:v>
                </c:pt>
                <c:pt idx="47">
                  <c:v>4.9371985242839297E-2</c:v>
                </c:pt>
                <c:pt idx="48">
                  <c:v>5.976520782058653E-2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D2-46CB-9B0F-ED54B6F31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3001407"/>
        <c:axId val="173008063"/>
      </c:barChart>
      <c:catAx>
        <c:axId val="35386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904"/>
        <c:crosses val="autoZero"/>
        <c:auto val="1"/>
        <c:lblAlgn val="ctr"/>
        <c:lblOffset val="100"/>
        <c:noMultiLvlLbl val="0"/>
      </c:catAx>
      <c:valAx>
        <c:axId val="353869904"/>
        <c:scaling>
          <c:orientation val="minMax"/>
          <c:max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Savings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488"/>
        <c:crosses val="autoZero"/>
        <c:crossBetween val="between"/>
      </c:valAx>
      <c:valAx>
        <c:axId val="173008063"/>
        <c:scaling>
          <c:orientation val="minMax"/>
          <c:max val="0.30000000000000004"/>
          <c:min val="-5.000000000000001E-2"/>
        </c:scaling>
        <c:delete val="1"/>
        <c:axPos val="r"/>
        <c:numFmt formatCode="0%" sourceLinked="0"/>
        <c:majorTickMark val="out"/>
        <c:minorTickMark val="none"/>
        <c:tickLblPos val="nextTo"/>
        <c:crossAx val="173001407"/>
        <c:crosses val="max"/>
        <c:crossBetween val="between"/>
      </c:valAx>
      <c:catAx>
        <c:axId val="173001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008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'Savings Figures'!$D$2</c:f>
              <c:strCache>
                <c:ptCount val="1"/>
                <c:pt idx="0">
                  <c:v>Electricity Savings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'Savings Figures'!$A$4:$C$51</c:f>
              <c:multiLvlStrCache>
                <c:ptCount val="48"/>
                <c:lvl>
                  <c:pt idx="0">
                    <c:v> </c:v>
                  </c:pt>
                  <c:pt idx="1">
                    <c:v>E+</c:v>
                  </c:pt>
                  <c:pt idx="2">
                    <c:v>BRS</c:v>
                  </c:pt>
                  <c:pt idx="5">
                    <c:v>E+</c:v>
                  </c:pt>
                  <c:pt idx="6">
                    <c:v>BRS</c:v>
                  </c:pt>
                  <c:pt idx="9">
                    <c:v>E+</c:v>
                  </c:pt>
                  <c:pt idx="10">
                    <c:v>BRS</c:v>
                  </c:pt>
                  <c:pt idx="13">
                    <c:v>E+</c:v>
                  </c:pt>
                  <c:pt idx="14">
                    <c:v>BRS</c:v>
                  </c:pt>
                  <c:pt idx="17">
                    <c:v>E+</c:v>
                  </c:pt>
                  <c:pt idx="18">
                    <c:v>BRS</c:v>
                  </c:pt>
                  <c:pt idx="21">
                    <c:v>E+</c:v>
                  </c:pt>
                  <c:pt idx="22">
                    <c:v>BRS</c:v>
                  </c:pt>
                  <c:pt idx="25">
                    <c:v>E+</c:v>
                  </c:pt>
                  <c:pt idx="26">
                    <c:v>BRS</c:v>
                  </c:pt>
                  <c:pt idx="28">
                    <c:v> </c:v>
                  </c:pt>
                  <c:pt idx="29">
                    <c:v>E+</c:v>
                  </c:pt>
                  <c:pt idx="30">
                    <c:v>BRS</c:v>
                  </c:pt>
                  <c:pt idx="33">
                    <c:v>E+</c:v>
                  </c:pt>
                  <c:pt idx="34">
                    <c:v>BRS</c:v>
                  </c:pt>
                  <c:pt idx="37">
                    <c:v>E+</c:v>
                  </c:pt>
                  <c:pt idx="38">
                    <c:v>BRS</c:v>
                  </c:pt>
                  <c:pt idx="41">
                    <c:v>E+</c:v>
                  </c:pt>
                  <c:pt idx="42">
                    <c:v>BRS</c:v>
                  </c:pt>
                  <c:pt idx="43">
                    <c:v> </c:v>
                  </c:pt>
                  <c:pt idx="45">
                    <c:v>E+</c:v>
                  </c:pt>
                  <c:pt idx="46">
                    <c:v>BRS</c:v>
                  </c:pt>
                  <c:pt idx="47">
                    <c:v> </c:v>
                  </c:pt>
                </c:lvl>
                <c:lvl>
                  <c:pt idx="0">
                    <c:v>ASHRAE Guideline 36</c:v>
                  </c:pt>
                  <c:pt idx="4">
                    <c:v>Avg Zn Damper
Linear</c:v>
                  </c:pt>
                  <c:pt idx="8">
                    <c:v>Max Zn Damper Var Limits
T&amp;R </c:v>
                  </c:pt>
                  <c:pt idx="12">
                    <c:v>Max Zn Damper
T&amp;R</c:v>
                  </c:pt>
                  <c:pt idx="16">
                    <c:v>OAT
Linear</c:v>
                  </c:pt>
                  <c:pt idx="20">
                    <c:v>RAT "Bad Reset"
Linear</c:v>
                  </c:pt>
                  <c:pt idx="24">
                    <c:v>RAT
Linear</c:v>
                  </c:pt>
                  <c:pt idx="28">
                    <c:v>Zn Cooling − Zn Heating
Linear</c:v>
                  </c:pt>
                  <c:pt idx="32">
                    <c:v>Zn Cooling − Zn Heating
T&amp;R</c:v>
                  </c:pt>
                  <c:pt idx="36">
                    <c:v>Zn Cooling
Linear</c:v>
                  </c:pt>
                  <c:pt idx="40">
                    <c:v>Zn Cooling
T&amp;R</c:v>
                  </c:pt>
                  <c:pt idx="44">
                    <c:v>Zn Heating
Linear</c:v>
                  </c:pt>
                </c:lvl>
                <c:lvl>
                  <c:pt idx="0">
                    <c:v>New York</c:v>
                  </c:pt>
                </c:lvl>
              </c:multiLvlStrCache>
            </c:multiLvlStrRef>
          </c:cat>
          <c:val>
            <c:numRef>
              <c:f>'Savings Figures'!$D$4:$D$51</c:f>
              <c:numCache>
                <c:formatCode>0.00%</c:formatCode>
                <c:ptCount val="48"/>
                <c:pt idx="1">
                  <c:v>9.945750249146533E-3</c:v>
                </c:pt>
                <c:pt idx="2">
                  <c:v>-9.7799511002445803E-3</c:v>
                </c:pt>
                <c:pt idx="5">
                  <c:v>2.448454100796385E-2</c:v>
                </c:pt>
                <c:pt idx="6">
                  <c:v>-2.1801140994295035E-2</c:v>
                </c:pt>
                <c:pt idx="9">
                  <c:v>1.19962713878887E-2</c:v>
                </c:pt>
                <c:pt idx="10">
                  <c:v>3.6674816625916814E-3</c:v>
                </c:pt>
                <c:pt idx="13">
                  <c:v>2.3930977742828152E-2</c:v>
                </c:pt>
                <c:pt idx="14">
                  <c:v>-3.4637326813366284E-3</c:v>
                </c:pt>
                <c:pt idx="17">
                  <c:v>4.2128858909726459E-3</c:v>
                </c:pt>
                <c:pt idx="18">
                  <c:v>-2.2412387938060196E-3</c:v>
                </c:pt>
                <c:pt idx="21">
                  <c:v>3.0226453974038009E-3</c:v>
                </c:pt>
                <c:pt idx="22">
                  <c:v>-5.9698451507742459E-2</c:v>
                </c:pt>
                <c:pt idx="25">
                  <c:v>7.3303820454632572E-3</c:v>
                </c:pt>
                <c:pt idx="26">
                  <c:v>-1.426242868785662E-3</c:v>
                </c:pt>
                <c:pt idx="28">
                  <c:v>0</c:v>
                </c:pt>
                <c:pt idx="29">
                  <c:v>2.0265680380661809E-2</c:v>
                </c:pt>
                <c:pt idx="30">
                  <c:v>-6.9274653626732567E-3</c:v>
                </c:pt>
                <c:pt idx="33">
                  <c:v>1.7323761276443805E-2</c:v>
                </c:pt>
                <c:pt idx="34">
                  <c:v>-1.6096169519152388E-2</c:v>
                </c:pt>
                <c:pt idx="37">
                  <c:v>1.5623008570626467E-2</c:v>
                </c:pt>
                <c:pt idx="38">
                  <c:v>-9.3724531377343285E-3</c:v>
                </c:pt>
                <c:pt idx="41">
                  <c:v>2.2646208596619696E-2</c:v>
                </c:pt>
                <c:pt idx="42">
                  <c:v>-1.2836185819070957E-2</c:v>
                </c:pt>
                <c:pt idx="45">
                  <c:v>8.7683527658159142E-3</c:v>
                </c:pt>
                <c:pt idx="46">
                  <c:v>-8.3537082314589176E-3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3-45D3-BBBC-22A2718EA869}"/>
            </c:ext>
          </c:extLst>
        </c:ser>
        <c:ser>
          <c:idx val="1"/>
          <c:order val="1"/>
          <c:tx>
            <c:strRef>
              <c:f>'Savings Figures'!$E$2</c:f>
              <c:strCache>
                <c:ptCount val="1"/>
                <c:pt idx="0">
                  <c:v>Natural Gas Savings</c:v>
                </c:pt>
              </c:strCache>
            </c:strRef>
          </c:tx>
          <c:spPr>
            <a:pattFill prst="pct70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multiLvlStrRef>
              <c:f>'Savings Figures'!$A$4:$C$51</c:f>
              <c:multiLvlStrCache>
                <c:ptCount val="48"/>
                <c:lvl>
                  <c:pt idx="0">
                    <c:v> </c:v>
                  </c:pt>
                  <c:pt idx="1">
                    <c:v>E+</c:v>
                  </c:pt>
                  <c:pt idx="2">
                    <c:v>BRS</c:v>
                  </c:pt>
                  <c:pt idx="5">
                    <c:v>E+</c:v>
                  </c:pt>
                  <c:pt idx="6">
                    <c:v>BRS</c:v>
                  </c:pt>
                  <c:pt idx="9">
                    <c:v>E+</c:v>
                  </c:pt>
                  <c:pt idx="10">
                    <c:v>BRS</c:v>
                  </c:pt>
                  <c:pt idx="13">
                    <c:v>E+</c:v>
                  </c:pt>
                  <c:pt idx="14">
                    <c:v>BRS</c:v>
                  </c:pt>
                  <c:pt idx="17">
                    <c:v>E+</c:v>
                  </c:pt>
                  <c:pt idx="18">
                    <c:v>BRS</c:v>
                  </c:pt>
                  <c:pt idx="21">
                    <c:v>E+</c:v>
                  </c:pt>
                  <c:pt idx="22">
                    <c:v>BRS</c:v>
                  </c:pt>
                  <c:pt idx="25">
                    <c:v>E+</c:v>
                  </c:pt>
                  <c:pt idx="26">
                    <c:v>BRS</c:v>
                  </c:pt>
                  <c:pt idx="28">
                    <c:v> </c:v>
                  </c:pt>
                  <c:pt idx="29">
                    <c:v>E+</c:v>
                  </c:pt>
                  <c:pt idx="30">
                    <c:v>BRS</c:v>
                  </c:pt>
                  <c:pt idx="33">
                    <c:v>E+</c:v>
                  </c:pt>
                  <c:pt idx="34">
                    <c:v>BRS</c:v>
                  </c:pt>
                  <c:pt idx="37">
                    <c:v>E+</c:v>
                  </c:pt>
                  <c:pt idx="38">
                    <c:v>BRS</c:v>
                  </c:pt>
                  <c:pt idx="41">
                    <c:v>E+</c:v>
                  </c:pt>
                  <c:pt idx="42">
                    <c:v>BRS</c:v>
                  </c:pt>
                  <c:pt idx="43">
                    <c:v> </c:v>
                  </c:pt>
                  <c:pt idx="45">
                    <c:v>E+</c:v>
                  </c:pt>
                  <c:pt idx="46">
                    <c:v>BRS</c:v>
                  </c:pt>
                  <c:pt idx="47">
                    <c:v> </c:v>
                  </c:pt>
                </c:lvl>
                <c:lvl>
                  <c:pt idx="0">
                    <c:v>ASHRAE Guideline 36</c:v>
                  </c:pt>
                  <c:pt idx="4">
                    <c:v>Avg Zn Damper
Linear</c:v>
                  </c:pt>
                  <c:pt idx="8">
                    <c:v>Max Zn Damper Var Limits
T&amp;R </c:v>
                  </c:pt>
                  <c:pt idx="12">
                    <c:v>Max Zn Damper
T&amp;R</c:v>
                  </c:pt>
                  <c:pt idx="16">
                    <c:v>OAT
Linear</c:v>
                  </c:pt>
                  <c:pt idx="20">
                    <c:v>RAT "Bad Reset"
Linear</c:v>
                  </c:pt>
                  <c:pt idx="24">
                    <c:v>RAT
Linear</c:v>
                  </c:pt>
                  <c:pt idx="28">
                    <c:v>Zn Cooling − Zn Heating
Linear</c:v>
                  </c:pt>
                  <c:pt idx="32">
                    <c:v>Zn Cooling − Zn Heating
T&amp;R</c:v>
                  </c:pt>
                  <c:pt idx="36">
                    <c:v>Zn Cooling
Linear</c:v>
                  </c:pt>
                  <c:pt idx="40">
                    <c:v>Zn Cooling
T&amp;R</c:v>
                  </c:pt>
                  <c:pt idx="44">
                    <c:v>Zn Heating
Linear</c:v>
                  </c:pt>
                </c:lvl>
                <c:lvl>
                  <c:pt idx="0">
                    <c:v>New York</c:v>
                  </c:pt>
                </c:lvl>
              </c:multiLvlStrCache>
            </c:multiLvlStrRef>
          </c:cat>
          <c:val>
            <c:numRef>
              <c:f>'Savings Figures'!$E$4:$E$51</c:f>
              <c:numCache>
                <c:formatCode>0.00%</c:formatCode>
                <c:ptCount val="48"/>
                <c:pt idx="1">
                  <c:v>4.1875837113058284E-2</c:v>
                </c:pt>
                <c:pt idx="2">
                  <c:v>5.5215973920130418E-2</c:v>
                </c:pt>
                <c:pt idx="5">
                  <c:v>4.1849646022837604E-2</c:v>
                </c:pt>
                <c:pt idx="6">
                  <c:v>4.1768541157294233E-2</c:v>
                </c:pt>
                <c:pt idx="9">
                  <c:v>2.2018462247143766E-2</c:v>
                </c:pt>
                <c:pt idx="10">
                  <c:v>1.4669926650366762E-2</c:v>
                </c:pt>
                <c:pt idx="13">
                  <c:v>2.4606468053365582E-2</c:v>
                </c:pt>
                <c:pt idx="14">
                  <c:v>1.8541157294213531E-2</c:v>
                </c:pt>
                <c:pt idx="17">
                  <c:v>5.0063617810699915E-2</c:v>
                </c:pt>
                <c:pt idx="18">
                  <c:v>4.5436022819885909E-2</c:v>
                </c:pt>
                <c:pt idx="21">
                  <c:v>5.4540312866499616E-2</c:v>
                </c:pt>
                <c:pt idx="22">
                  <c:v>6.2550937245313784E-2</c:v>
                </c:pt>
                <c:pt idx="25">
                  <c:v>3.2517625614570299E-2</c:v>
                </c:pt>
                <c:pt idx="26">
                  <c:v>3.2192339038304811E-2</c:v>
                </c:pt>
                <c:pt idx="29">
                  <c:v>4.4371473918646029E-2</c:v>
                </c:pt>
                <c:pt idx="30">
                  <c:v>4.5843520782396091E-2</c:v>
                </c:pt>
                <c:pt idx="33">
                  <c:v>3.8545567124366992E-2</c:v>
                </c:pt>
                <c:pt idx="34">
                  <c:v>5.1548492257538735E-2</c:v>
                </c:pt>
                <c:pt idx="37">
                  <c:v>5.1700819375235373E-2</c:v>
                </c:pt>
                <c:pt idx="38">
                  <c:v>4.3398533007334983E-2</c:v>
                </c:pt>
                <c:pt idx="41">
                  <c:v>3.9445586531707322E-2</c:v>
                </c:pt>
                <c:pt idx="42">
                  <c:v>3.952730236348817E-2</c:v>
                </c:pt>
                <c:pt idx="45">
                  <c:v>1.0338929403467216E-2</c:v>
                </c:pt>
                <c:pt idx="46">
                  <c:v>5.0733496332518342E-2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3-45D3-BBBC-22A2718EA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05410848"/>
        <c:axId val="405417920"/>
      </c:barChart>
      <c:barChart>
        <c:barDir val="col"/>
        <c:grouping val="clustered"/>
        <c:varyColors val="0"/>
        <c:ser>
          <c:idx val="2"/>
          <c:order val="2"/>
          <c:tx>
            <c:strRef>
              <c:f>'Savings Figures'!$F$2</c:f>
              <c:strCache>
                <c:ptCount val="1"/>
                <c:pt idx="0">
                  <c:v>Total Savings</c:v>
                </c:pt>
              </c:strCache>
            </c:strRef>
          </c:tx>
          <c:spPr>
            <a:noFill/>
            <a:ln w="15875">
              <a:solidFill>
                <a:schemeClr val="tx1"/>
              </a:solidFill>
              <a:prstDash val="sysDash"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6.7266258844431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3-45D3-BBBC-22A2718EA869}"/>
                </c:ext>
              </c:extLst>
            </c:dLbl>
            <c:dLbl>
              <c:idx val="2"/>
              <c:layout>
                <c:manualLayout>
                  <c:x val="0"/>
                  <c:y val="-2.35041824832995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3-45D3-BBBC-22A2718EA869}"/>
                </c:ext>
              </c:extLst>
            </c:dLbl>
            <c:dLbl>
              <c:idx val="5"/>
              <c:layout>
                <c:manualLayout>
                  <c:x val="0"/>
                  <c:y val="6.40256021746522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3-45D3-BBBC-22A2718EA869}"/>
                </c:ext>
              </c:extLst>
            </c:dLbl>
            <c:dLbl>
              <c:idx val="6"/>
              <c:layout>
                <c:manualLayout>
                  <c:x val="-2.8663424111122335E-17"/>
                  <c:y val="-4.6560369959637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63-45D3-BBBC-22A2718EA869}"/>
                </c:ext>
              </c:extLst>
            </c:dLbl>
            <c:dLbl>
              <c:idx val="9"/>
              <c:layout>
                <c:manualLayout>
                  <c:x val="-2.5784983935108981E-17"/>
                  <c:y val="6.40256021746522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63-45D3-BBBC-22A2718EA869}"/>
                </c:ext>
              </c:extLst>
            </c:dLbl>
            <c:dLbl>
              <c:idx val="10"/>
              <c:layout>
                <c:manualLayout>
                  <c:x val="0"/>
                  <c:y val="6.07856473121017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63-45D3-BBBC-22A2718EA869}"/>
                </c:ext>
              </c:extLst>
            </c:dLbl>
            <c:dLbl>
              <c:idx val="13"/>
              <c:layout>
                <c:manualLayout>
                  <c:x val="0"/>
                  <c:y val="3.5253282305298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63-45D3-BBBC-22A2718EA869}"/>
                </c:ext>
              </c:extLst>
            </c:dLbl>
            <c:dLbl>
              <c:idx val="14"/>
              <c:layout>
                <c:manualLayout>
                  <c:x val="0"/>
                  <c:y val="-3.23791263044412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63-45D3-BBBC-22A2718EA869}"/>
                </c:ext>
              </c:extLst>
            </c:dLbl>
            <c:dLbl>
              <c:idx val="17"/>
              <c:layout>
                <c:manualLayout>
                  <c:x val="0"/>
                  <c:y val="6.40256021746521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63-45D3-BBBC-22A2718EA869}"/>
                </c:ext>
              </c:extLst>
            </c:dLbl>
            <c:dLbl>
              <c:idx val="18"/>
              <c:layout>
                <c:manualLayout>
                  <c:x val="0"/>
                  <c:y val="-1.5811447708309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63-45D3-BBBC-22A2718EA869}"/>
                </c:ext>
              </c:extLst>
            </c:dLbl>
            <c:dLbl>
              <c:idx val="21"/>
              <c:layout>
                <c:manualLayout>
                  <c:x val="0"/>
                  <c:y val="6.72662588444312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63-45D3-BBBC-22A2718EA869}"/>
                </c:ext>
              </c:extLst>
            </c:dLbl>
            <c:dLbl>
              <c:idx val="22"/>
              <c:layout>
                <c:manualLayout>
                  <c:x val="-1.0849464327125596E-16"/>
                  <c:y val="-0.176354478921021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63-45D3-BBBC-22A2718EA869}"/>
                </c:ext>
              </c:extLst>
            </c:dLbl>
            <c:dLbl>
              <c:idx val="25"/>
              <c:layout>
                <c:manualLayout>
                  <c:x val="0"/>
                  <c:y val="6.40256021746522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63-45D3-BBBC-22A2718EA869}"/>
                </c:ext>
              </c:extLst>
            </c:dLbl>
            <c:dLbl>
              <c:idx val="26"/>
              <c:layout>
                <c:manualLayout>
                  <c:x val="-1.0313993574043592E-16"/>
                  <c:y val="3.0395216791771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63-45D3-BBBC-22A2718EA869}"/>
                </c:ext>
              </c:extLst>
            </c:dLbl>
            <c:dLbl>
              <c:idx val="29"/>
              <c:layout>
                <c:manualLayout>
                  <c:x val="0"/>
                  <c:y val="9.60384032619782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63-45D3-BBBC-22A2718EA869}"/>
                </c:ext>
              </c:extLst>
            </c:dLbl>
            <c:dLbl>
              <c:idx val="30"/>
              <c:layout>
                <c:manualLayout>
                  <c:x val="0"/>
                  <c:y val="-1.21566508352761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63-45D3-BBBC-22A2718EA869}"/>
                </c:ext>
              </c:extLst>
            </c:dLbl>
            <c:dLbl>
              <c:idx val="33"/>
              <c:layout>
                <c:manualLayout>
                  <c:x val="-1.0313993574043592E-16"/>
                  <c:y val="9.6038403261978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63-45D3-BBBC-22A2718EA869}"/>
                </c:ext>
              </c:extLst>
            </c:dLbl>
            <c:dLbl>
              <c:idx val="34"/>
              <c:layout>
                <c:manualLayout>
                  <c:x val="-1.1465369644448934E-16"/>
                  <c:y val="-3.67951796503054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3-45D3-BBBC-22A2718EA869}"/>
                </c:ext>
              </c:extLst>
            </c:dLbl>
            <c:dLbl>
              <c:idx val="37"/>
              <c:layout>
                <c:manualLayout>
                  <c:x val="-1.0313993574043592E-16"/>
                  <c:y val="6.40256021746522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A63-45D3-BBBC-22A2718EA869}"/>
                </c:ext>
              </c:extLst>
            </c:dLbl>
            <c:dLbl>
              <c:idx val="38"/>
              <c:layout>
                <c:manualLayout>
                  <c:x val="1.0313993574043592E-16"/>
                  <c:y val="-1.5520203091069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63-45D3-BBBC-22A2718EA869}"/>
                </c:ext>
              </c:extLst>
            </c:dLbl>
            <c:dLbl>
              <c:idx val="41"/>
              <c:layout>
                <c:manualLayout>
                  <c:x val="0"/>
                  <c:y val="9.6038403261978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63-45D3-BBBC-22A2718EA869}"/>
                </c:ext>
              </c:extLst>
            </c:dLbl>
            <c:dLbl>
              <c:idx val="42"/>
              <c:layout>
                <c:manualLayout>
                  <c:x val="-1.1465369644448934E-16"/>
                  <c:y val="-2.4637571560740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A63-45D3-BBBC-22A2718EA869}"/>
                </c:ext>
              </c:extLst>
            </c:dLbl>
            <c:dLbl>
              <c:idx val="45"/>
              <c:layout>
                <c:manualLayout>
                  <c:x val="1.0313993574043592E-16"/>
                  <c:y val="6.40256021746519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A63-45D3-BBBC-22A2718EA869}"/>
                </c:ext>
              </c:extLst>
            </c:dLbl>
            <c:dLbl>
              <c:idx val="46"/>
              <c:layout>
                <c:manualLayout>
                  <c:x val="-1.1465369644448934E-16"/>
                  <c:y val="-1.51964118280254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A63-45D3-BBBC-22A2718EA86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'Savings Figures'!$A$4:$C$51</c:f>
              <c:multiLvlStrCache>
                <c:ptCount val="48"/>
                <c:lvl>
                  <c:pt idx="0">
                    <c:v> </c:v>
                  </c:pt>
                  <c:pt idx="1">
                    <c:v>E+</c:v>
                  </c:pt>
                  <c:pt idx="2">
                    <c:v>BRS</c:v>
                  </c:pt>
                  <c:pt idx="5">
                    <c:v>E+</c:v>
                  </c:pt>
                  <c:pt idx="6">
                    <c:v>BRS</c:v>
                  </c:pt>
                  <c:pt idx="9">
                    <c:v>E+</c:v>
                  </c:pt>
                  <c:pt idx="10">
                    <c:v>BRS</c:v>
                  </c:pt>
                  <c:pt idx="13">
                    <c:v>E+</c:v>
                  </c:pt>
                  <c:pt idx="14">
                    <c:v>BRS</c:v>
                  </c:pt>
                  <c:pt idx="17">
                    <c:v>E+</c:v>
                  </c:pt>
                  <c:pt idx="18">
                    <c:v>BRS</c:v>
                  </c:pt>
                  <c:pt idx="21">
                    <c:v>E+</c:v>
                  </c:pt>
                  <c:pt idx="22">
                    <c:v>BRS</c:v>
                  </c:pt>
                  <c:pt idx="25">
                    <c:v>E+</c:v>
                  </c:pt>
                  <c:pt idx="26">
                    <c:v>BRS</c:v>
                  </c:pt>
                  <c:pt idx="28">
                    <c:v> </c:v>
                  </c:pt>
                  <c:pt idx="29">
                    <c:v>E+</c:v>
                  </c:pt>
                  <c:pt idx="30">
                    <c:v>BRS</c:v>
                  </c:pt>
                  <c:pt idx="33">
                    <c:v>E+</c:v>
                  </c:pt>
                  <c:pt idx="34">
                    <c:v>BRS</c:v>
                  </c:pt>
                  <c:pt idx="37">
                    <c:v>E+</c:v>
                  </c:pt>
                  <c:pt idx="38">
                    <c:v>BRS</c:v>
                  </c:pt>
                  <c:pt idx="41">
                    <c:v>E+</c:v>
                  </c:pt>
                  <c:pt idx="42">
                    <c:v>BRS</c:v>
                  </c:pt>
                  <c:pt idx="43">
                    <c:v> </c:v>
                  </c:pt>
                  <c:pt idx="45">
                    <c:v>E+</c:v>
                  </c:pt>
                  <c:pt idx="46">
                    <c:v>BRS</c:v>
                  </c:pt>
                  <c:pt idx="47">
                    <c:v> </c:v>
                  </c:pt>
                </c:lvl>
                <c:lvl>
                  <c:pt idx="0">
                    <c:v>ASHRAE Guideline 36</c:v>
                  </c:pt>
                  <c:pt idx="4">
                    <c:v>Avg Zn Damper
Linear</c:v>
                  </c:pt>
                  <c:pt idx="8">
                    <c:v>Max Zn Damper Var Limits
T&amp;R </c:v>
                  </c:pt>
                  <c:pt idx="12">
                    <c:v>Max Zn Damper
T&amp;R</c:v>
                  </c:pt>
                  <c:pt idx="16">
                    <c:v>OAT
Linear</c:v>
                  </c:pt>
                  <c:pt idx="20">
                    <c:v>RAT "Bad Reset"
Linear</c:v>
                  </c:pt>
                  <c:pt idx="24">
                    <c:v>RAT
Linear</c:v>
                  </c:pt>
                  <c:pt idx="28">
                    <c:v>Zn Cooling − Zn Heating
Linear</c:v>
                  </c:pt>
                  <c:pt idx="32">
                    <c:v>Zn Cooling − Zn Heating
T&amp;R</c:v>
                  </c:pt>
                  <c:pt idx="36">
                    <c:v>Zn Cooling
Linear</c:v>
                  </c:pt>
                  <c:pt idx="40">
                    <c:v>Zn Cooling
T&amp;R</c:v>
                  </c:pt>
                  <c:pt idx="44">
                    <c:v>Zn Heating
Linear</c:v>
                  </c:pt>
                </c:lvl>
                <c:lvl>
                  <c:pt idx="0">
                    <c:v>New York</c:v>
                  </c:pt>
                </c:lvl>
              </c:multiLvlStrCache>
            </c:multiLvlStrRef>
          </c:cat>
          <c:val>
            <c:numRef>
              <c:f>'Savings Figures'!$F$4:$F$51</c:f>
              <c:numCache>
                <c:formatCode>0.00%</c:formatCode>
                <c:ptCount val="48"/>
                <c:pt idx="1">
                  <c:v>5.1821587362204817E-2</c:v>
                </c:pt>
                <c:pt idx="2">
                  <c:v>4.5436022819885839E-2</c:v>
                </c:pt>
                <c:pt idx="5">
                  <c:v>6.6334187030801461E-2</c:v>
                </c:pt>
                <c:pt idx="6">
                  <c:v>1.9967400162999197E-2</c:v>
                </c:pt>
                <c:pt idx="9">
                  <c:v>3.4014733635032462E-2</c:v>
                </c:pt>
                <c:pt idx="10">
                  <c:v>1.8337408312958443E-2</c:v>
                </c:pt>
                <c:pt idx="13">
                  <c:v>4.8537445796193734E-2</c:v>
                </c:pt>
                <c:pt idx="14">
                  <c:v>1.5077424612876903E-2</c:v>
                </c:pt>
                <c:pt idx="17">
                  <c:v>5.4276503701672557E-2</c:v>
                </c:pt>
                <c:pt idx="18">
                  <c:v>4.3194784026079888E-2</c:v>
                </c:pt>
                <c:pt idx="21">
                  <c:v>5.7562958263903417E-2</c:v>
                </c:pt>
                <c:pt idx="22">
                  <c:v>2.8524857375713253E-3</c:v>
                </c:pt>
                <c:pt idx="25">
                  <c:v>3.9848007660033553E-2</c:v>
                </c:pt>
                <c:pt idx="26">
                  <c:v>3.0766096169519148E-2</c:v>
                </c:pt>
                <c:pt idx="29">
                  <c:v>6.4637154299307831E-2</c:v>
                </c:pt>
                <c:pt idx="30">
                  <c:v>3.8916055419722831E-2</c:v>
                </c:pt>
                <c:pt idx="33">
                  <c:v>5.5869328400810797E-2</c:v>
                </c:pt>
                <c:pt idx="34">
                  <c:v>3.5452322738386347E-2</c:v>
                </c:pt>
                <c:pt idx="37">
                  <c:v>6.7323827945861836E-2</c:v>
                </c:pt>
                <c:pt idx="38">
                  <c:v>3.4026079869600656E-2</c:v>
                </c:pt>
                <c:pt idx="41">
                  <c:v>6.2091795128327021E-2</c:v>
                </c:pt>
                <c:pt idx="42">
                  <c:v>2.6691116544417214E-2</c:v>
                </c:pt>
                <c:pt idx="45">
                  <c:v>1.9107282169283132E-2</c:v>
                </c:pt>
                <c:pt idx="46">
                  <c:v>4.2379788101059426E-2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A63-45D3-BBBC-22A2718EA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3160735"/>
        <c:axId val="173171135"/>
      </c:barChart>
      <c:catAx>
        <c:axId val="40541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417920"/>
        <c:crosses val="autoZero"/>
        <c:auto val="1"/>
        <c:lblAlgn val="ctr"/>
        <c:lblOffset val="100"/>
        <c:noMultiLvlLbl val="0"/>
      </c:catAx>
      <c:valAx>
        <c:axId val="40541792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% Savings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410848"/>
        <c:crosses val="autoZero"/>
        <c:crossBetween val="between"/>
      </c:valAx>
      <c:valAx>
        <c:axId val="173171135"/>
        <c:scaling>
          <c:orientation val="minMax"/>
          <c:max val="0.30000000000000004"/>
          <c:min val="-0.1"/>
        </c:scaling>
        <c:delete val="1"/>
        <c:axPos val="r"/>
        <c:numFmt formatCode="0%" sourceLinked="0"/>
        <c:majorTickMark val="out"/>
        <c:minorTickMark val="none"/>
        <c:tickLblPos val="nextTo"/>
        <c:crossAx val="173160735"/>
        <c:crosses val="max"/>
        <c:crossBetween val="between"/>
      </c:valAx>
      <c:catAx>
        <c:axId val="1731607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1711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'Savings Figures'!$C$58</c:f>
              <c:strCache>
                <c:ptCount val="1"/>
                <c:pt idx="0">
                  <c:v>Electricity Savings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'Savings Figures'!$A$59:$B$103</c:f>
              <c:multiLvlStrCache>
                <c:ptCount val="45"/>
                <c:lvl>
                  <c:pt idx="1">
                    <c:v>Commissioned</c:v>
                  </c:pt>
                  <c:pt idx="2">
                    <c:v>Faults Low</c:v>
                  </c:pt>
                  <c:pt idx="3">
                    <c:v>Faults Moderate</c:v>
                  </c:pt>
                  <c:pt idx="6">
                    <c:v>Commissioned</c:v>
                  </c:pt>
                  <c:pt idx="7">
                    <c:v>Faults Low</c:v>
                  </c:pt>
                  <c:pt idx="8">
                    <c:v>Faults Moderate</c:v>
                  </c:pt>
                  <c:pt idx="11">
                    <c:v>Commissioned</c:v>
                  </c:pt>
                  <c:pt idx="12">
                    <c:v>Faults Low</c:v>
                  </c:pt>
                  <c:pt idx="13">
                    <c:v>Faults Moderate</c:v>
                  </c:pt>
                  <c:pt idx="16">
                    <c:v>Commissioned</c:v>
                  </c:pt>
                  <c:pt idx="17">
                    <c:v>Faults Low</c:v>
                  </c:pt>
                  <c:pt idx="18">
                    <c:v>Faults Moderate</c:v>
                  </c:pt>
                  <c:pt idx="21">
                    <c:v>Commissioned</c:v>
                  </c:pt>
                  <c:pt idx="22">
                    <c:v>Faults Low</c:v>
                  </c:pt>
                  <c:pt idx="23">
                    <c:v>Faults Moderate</c:v>
                  </c:pt>
                  <c:pt idx="26">
                    <c:v>Commissioned</c:v>
                  </c:pt>
                  <c:pt idx="27">
                    <c:v>Faults Low</c:v>
                  </c:pt>
                  <c:pt idx="28">
                    <c:v>Faults Moderate</c:v>
                  </c:pt>
                  <c:pt idx="31">
                    <c:v>Commissioned</c:v>
                  </c:pt>
                  <c:pt idx="32">
                    <c:v>Faults Low</c:v>
                  </c:pt>
                  <c:pt idx="33">
                    <c:v>Faults Moderate</c:v>
                  </c:pt>
                  <c:pt idx="36">
                    <c:v>Commissioned</c:v>
                  </c:pt>
                  <c:pt idx="37">
                    <c:v>Faults Low</c:v>
                  </c:pt>
                  <c:pt idx="38">
                    <c:v>Faults Moderate</c:v>
                  </c:pt>
                  <c:pt idx="41">
                    <c:v>Commissioned</c:v>
                  </c:pt>
                  <c:pt idx="42">
                    <c:v>Faults Low</c:v>
                  </c:pt>
                  <c:pt idx="43">
                    <c:v>Faults Moderate</c:v>
                  </c:pt>
                  <c:pt idx="44">
                    <c:v> </c:v>
                  </c:pt>
                </c:lvl>
                <c:lvl>
                  <c:pt idx="0">
                    <c:v>ASHRAE Guideline 36</c:v>
                  </c:pt>
                  <c:pt idx="5">
                    <c:v>Avg Zn Damper
Linear</c:v>
                  </c:pt>
                  <c:pt idx="10">
                    <c:v>Max Zn Damper Var Limits
T&amp;R </c:v>
                  </c:pt>
                  <c:pt idx="15">
                    <c:v>Max Zn Damper
T&amp;R</c:v>
                  </c:pt>
                  <c:pt idx="20">
                    <c:v>Zn Cooling − Zn Heating
Linear</c:v>
                  </c:pt>
                  <c:pt idx="25">
                    <c:v>Zn Cooling − Zn Heating
T&amp;R</c:v>
                  </c:pt>
                  <c:pt idx="30">
                    <c:v>Zn Cooling
Linear</c:v>
                  </c:pt>
                  <c:pt idx="35">
                    <c:v>Zn Cooling
T&amp;R</c:v>
                  </c:pt>
                  <c:pt idx="40">
                    <c:v>Zn Heating
Linear</c:v>
                  </c:pt>
                </c:lvl>
              </c:multiLvlStrCache>
            </c:multiLvlStrRef>
          </c:cat>
          <c:val>
            <c:numRef>
              <c:f>'Savings Figures'!$C$59:$C$103</c:f>
              <c:numCache>
                <c:formatCode>0.00%</c:formatCode>
                <c:ptCount val="45"/>
                <c:pt idx="1">
                  <c:v>-9.7799511002445803E-3</c:v>
                </c:pt>
                <c:pt idx="2">
                  <c:v>-1.0554596046824108E-2</c:v>
                </c:pt>
                <c:pt idx="3">
                  <c:v>-3.2620514679231553E-3</c:v>
                </c:pt>
                <c:pt idx="6">
                  <c:v>-2.1801140994295035E-2</c:v>
                </c:pt>
                <c:pt idx="7">
                  <c:v>-9.7869890616005591E-3</c:v>
                </c:pt>
                <c:pt idx="8">
                  <c:v>5.0743022834360482E-3</c:v>
                </c:pt>
                <c:pt idx="11">
                  <c:v>3.6674816625916814E-3</c:v>
                </c:pt>
                <c:pt idx="12">
                  <c:v>3.4542314335060395E-3</c:v>
                </c:pt>
                <c:pt idx="13">
                  <c:v>2.7183762232692748E-3</c:v>
                </c:pt>
                <c:pt idx="16">
                  <c:v>-3.4637326813366284E-3</c:v>
                </c:pt>
                <c:pt idx="17">
                  <c:v>-1.3433122241412452E-3</c:v>
                </c:pt>
                <c:pt idx="18">
                  <c:v>4.5306270387821673E-3</c:v>
                </c:pt>
                <c:pt idx="21">
                  <c:v>-6.9274653626732567E-3</c:v>
                </c:pt>
                <c:pt idx="22">
                  <c:v>-1.2857417002494756E-2</c:v>
                </c:pt>
                <c:pt idx="23">
                  <c:v>-2.3559260601666446E-3</c:v>
                </c:pt>
                <c:pt idx="26">
                  <c:v>-1.6096169519152388E-2</c:v>
                </c:pt>
                <c:pt idx="27">
                  <c:v>-8.8274803300710195E-3</c:v>
                </c:pt>
                <c:pt idx="28">
                  <c:v>-3.2620514679231553E-3</c:v>
                </c:pt>
                <c:pt idx="31">
                  <c:v>-9.3724531377343285E-3</c:v>
                </c:pt>
                <c:pt idx="32">
                  <c:v>-1.4968336211859549E-2</c:v>
                </c:pt>
                <c:pt idx="33">
                  <c:v>-1.8122508155125064E-4</c:v>
                </c:pt>
                <c:pt idx="36">
                  <c:v>-1.2836185819070957E-2</c:v>
                </c:pt>
                <c:pt idx="37">
                  <c:v>-2.302820955670784E-3</c:v>
                </c:pt>
                <c:pt idx="38">
                  <c:v>3.8057267125770362E-3</c:v>
                </c:pt>
                <c:pt idx="41">
                  <c:v>-8.3537082314589176E-3</c:v>
                </c:pt>
                <c:pt idx="42">
                  <c:v>-2.1492995586259923E-2</c:v>
                </c:pt>
                <c:pt idx="43">
                  <c:v>2.7183762232692748E-3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7-4199-9A1B-0B918056E2F1}"/>
            </c:ext>
          </c:extLst>
        </c:ser>
        <c:ser>
          <c:idx val="1"/>
          <c:order val="1"/>
          <c:tx>
            <c:strRef>
              <c:f>'Savings Figures'!$D$58</c:f>
              <c:strCache>
                <c:ptCount val="1"/>
                <c:pt idx="0">
                  <c:v>Natural Gas Savings</c:v>
                </c:pt>
              </c:strCache>
            </c:strRef>
          </c:tx>
          <c:spPr>
            <a:pattFill prst="pct70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'Savings Figures'!$A$59:$B$103</c:f>
              <c:multiLvlStrCache>
                <c:ptCount val="45"/>
                <c:lvl>
                  <c:pt idx="1">
                    <c:v>Commissioned</c:v>
                  </c:pt>
                  <c:pt idx="2">
                    <c:v>Faults Low</c:v>
                  </c:pt>
                  <c:pt idx="3">
                    <c:v>Faults Moderate</c:v>
                  </c:pt>
                  <c:pt idx="6">
                    <c:v>Commissioned</c:v>
                  </c:pt>
                  <c:pt idx="7">
                    <c:v>Faults Low</c:v>
                  </c:pt>
                  <c:pt idx="8">
                    <c:v>Faults Moderate</c:v>
                  </c:pt>
                  <c:pt idx="11">
                    <c:v>Commissioned</c:v>
                  </c:pt>
                  <c:pt idx="12">
                    <c:v>Faults Low</c:v>
                  </c:pt>
                  <c:pt idx="13">
                    <c:v>Faults Moderate</c:v>
                  </c:pt>
                  <c:pt idx="16">
                    <c:v>Commissioned</c:v>
                  </c:pt>
                  <c:pt idx="17">
                    <c:v>Faults Low</c:v>
                  </c:pt>
                  <c:pt idx="18">
                    <c:v>Faults Moderate</c:v>
                  </c:pt>
                  <c:pt idx="21">
                    <c:v>Commissioned</c:v>
                  </c:pt>
                  <c:pt idx="22">
                    <c:v>Faults Low</c:v>
                  </c:pt>
                  <c:pt idx="23">
                    <c:v>Faults Moderate</c:v>
                  </c:pt>
                  <c:pt idx="26">
                    <c:v>Commissioned</c:v>
                  </c:pt>
                  <c:pt idx="27">
                    <c:v>Faults Low</c:v>
                  </c:pt>
                  <c:pt idx="28">
                    <c:v>Faults Moderate</c:v>
                  </c:pt>
                  <c:pt idx="31">
                    <c:v>Commissioned</c:v>
                  </c:pt>
                  <c:pt idx="32">
                    <c:v>Faults Low</c:v>
                  </c:pt>
                  <c:pt idx="33">
                    <c:v>Faults Moderate</c:v>
                  </c:pt>
                  <c:pt idx="36">
                    <c:v>Commissioned</c:v>
                  </c:pt>
                  <c:pt idx="37">
                    <c:v>Faults Low</c:v>
                  </c:pt>
                  <c:pt idx="38">
                    <c:v>Faults Moderate</c:v>
                  </c:pt>
                  <c:pt idx="41">
                    <c:v>Commissioned</c:v>
                  </c:pt>
                  <c:pt idx="42">
                    <c:v>Faults Low</c:v>
                  </c:pt>
                  <c:pt idx="43">
                    <c:v>Faults Moderate</c:v>
                  </c:pt>
                  <c:pt idx="44">
                    <c:v> </c:v>
                  </c:pt>
                </c:lvl>
                <c:lvl>
                  <c:pt idx="0">
                    <c:v>ASHRAE Guideline 36</c:v>
                  </c:pt>
                  <c:pt idx="5">
                    <c:v>Avg Zn Damper
Linear</c:v>
                  </c:pt>
                  <c:pt idx="10">
                    <c:v>Max Zn Damper Var Limits
T&amp;R </c:v>
                  </c:pt>
                  <c:pt idx="15">
                    <c:v>Max Zn Damper
T&amp;R</c:v>
                  </c:pt>
                  <c:pt idx="20">
                    <c:v>Zn Cooling − Zn Heating
Linear</c:v>
                  </c:pt>
                  <c:pt idx="25">
                    <c:v>Zn Cooling − Zn Heating
T&amp;R</c:v>
                  </c:pt>
                  <c:pt idx="30">
                    <c:v>Zn Cooling
Linear</c:v>
                  </c:pt>
                  <c:pt idx="35">
                    <c:v>Zn Cooling
T&amp;R</c:v>
                  </c:pt>
                  <c:pt idx="40">
                    <c:v>Zn Heating
Linear</c:v>
                  </c:pt>
                </c:lvl>
              </c:multiLvlStrCache>
            </c:multiLvlStrRef>
          </c:cat>
          <c:val>
            <c:numRef>
              <c:f>'Savings Figures'!$D$59:$D$103</c:f>
              <c:numCache>
                <c:formatCode>0.00%</c:formatCode>
                <c:ptCount val="45"/>
                <c:pt idx="1">
                  <c:v>5.5215973920130418E-2</c:v>
                </c:pt>
                <c:pt idx="2">
                  <c:v>6.371137977355594E-2</c:v>
                </c:pt>
                <c:pt idx="3">
                  <c:v>0.1168901776005799</c:v>
                </c:pt>
                <c:pt idx="6">
                  <c:v>4.1768541157294233E-2</c:v>
                </c:pt>
                <c:pt idx="7">
                  <c:v>4.4137401650355033E-2</c:v>
                </c:pt>
                <c:pt idx="8">
                  <c:v>6.8321855744835083E-2</c:v>
                </c:pt>
                <c:pt idx="11">
                  <c:v>1.4669926650366762E-2</c:v>
                </c:pt>
                <c:pt idx="12">
                  <c:v>-1.6503550182306648E-2</c:v>
                </c:pt>
                <c:pt idx="13">
                  <c:v>-1.9753533889090246E-2</c:v>
                </c:pt>
                <c:pt idx="16">
                  <c:v>1.8541157294213531E-2</c:v>
                </c:pt>
                <c:pt idx="17">
                  <c:v>-9.2112838226827941E-3</c:v>
                </c:pt>
                <c:pt idx="18">
                  <c:v>-1.1779630300833673E-2</c:v>
                </c:pt>
                <c:pt idx="21">
                  <c:v>4.5843520782396091E-2</c:v>
                </c:pt>
                <c:pt idx="22">
                  <c:v>5.4308194204567298E-2</c:v>
                </c:pt>
                <c:pt idx="23">
                  <c:v>8.7531714389271445E-2</c:v>
                </c:pt>
                <c:pt idx="26">
                  <c:v>5.1548492257538735E-2</c:v>
                </c:pt>
                <c:pt idx="27">
                  <c:v>5.1813471502590698E-2</c:v>
                </c:pt>
                <c:pt idx="28">
                  <c:v>8.4994563247553417E-2</c:v>
                </c:pt>
                <c:pt idx="31">
                  <c:v>4.3398533007334983E-2</c:v>
                </c:pt>
                <c:pt idx="32">
                  <c:v>5.6035309921320317E-2</c:v>
                </c:pt>
                <c:pt idx="33">
                  <c:v>8.9887640449438186E-2</c:v>
                </c:pt>
                <c:pt idx="36">
                  <c:v>3.952730236348817E-2</c:v>
                </c:pt>
                <c:pt idx="37">
                  <c:v>3.7420840529648842E-2</c:v>
                </c:pt>
                <c:pt idx="38">
                  <c:v>5.255527364987312E-2</c:v>
                </c:pt>
                <c:pt idx="41">
                  <c:v>5.0733496332518342E-2</c:v>
                </c:pt>
                <c:pt idx="42">
                  <c:v>6.8125119938591452E-2</c:v>
                </c:pt>
                <c:pt idx="43">
                  <c:v>9.4055817325117752E-2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7-4199-9A1B-0B918056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53869488"/>
        <c:axId val="353869904"/>
      </c:barChart>
      <c:barChart>
        <c:barDir val="col"/>
        <c:grouping val="clustered"/>
        <c:varyColors val="0"/>
        <c:ser>
          <c:idx val="2"/>
          <c:order val="2"/>
          <c:tx>
            <c:strRef>
              <c:f>'Savings Figures'!$E$58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15875">
              <a:solidFill>
                <a:schemeClr val="tx1"/>
              </a:solidFill>
              <a:prstDash val="sysDash"/>
            </a:ln>
            <a:effectLst/>
          </c:spPr>
          <c:invertIfNegative val="0"/>
          <c:dLbls>
            <c:dLbl>
              <c:idx val="1"/>
              <c:layout>
                <c:manualLayout>
                  <c:x val="-1.3439719630194846E-17"/>
                  <c:y val="-1.7006352466811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97-4199-9A1B-0B918056E2F1}"/>
                </c:ext>
              </c:extLst>
            </c:dLbl>
            <c:dLbl>
              <c:idx val="2"/>
              <c:layout>
                <c:manualLayout>
                  <c:x val="0"/>
                  <c:y val="-2.183727034120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97-4199-9A1B-0B918056E2F1}"/>
                </c:ext>
              </c:extLst>
            </c:dLbl>
            <c:dLbl>
              <c:idx val="3"/>
              <c:layout>
                <c:manualLayout>
                  <c:x val="0"/>
                  <c:y val="1.96089619232367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97-4199-9A1B-0B918056E2F1}"/>
                </c:ext>
              </c:extLst>
            </c:dLbl>
            <c:dLbl>
              <c:idx val="6"/>
              <c:layout>
                <c:manualLayout>
                  <c:x val="0"/>
                  <c:y val="-5.692856327741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97-4199-9A1B-0B918056E2F1}"/>
                </c:ext>
              </c:extLst>
            </c:dLbl>
            <c:dLbl>
              <c:idx val="7"/>
              <c:layout>
                <c:manualLayout>
                  <c:x val="-2.6879439260389691E-17"/>
                  <c:y val="-1.96179010232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97-4199-9A1B-0B918056E2F1}"/>
                </c:ext>
              </c:extLst>
            </c:dLbl>
            <c:dLbl>
              <c:idx val="8"/>
              <c:layout>
                <c:manualLayout>
                  <c:x val="-2.6879439260389691E-17"/>
                  <c:y val="4.830917874396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97-4199-9A1B-0B918056E2F1}"/>
                </c:ext>
              </c:extLst>
            </c:dLbl>
            <c:dLbl>
              <c:idx val="11"/>
              <c:layout>
                <c:manualLayout>
                  <c:x val="0"/>
                  <c:y val="5.02706898524055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97-4199-9A1B-0B918056E2F1}"/>
                </c:ext>
              </c:extLst>
            </c:dLbl>
            <c:dLbl>
              <c:idx val="12"/>
              <c:layout>
                <c:manualLayout>
                  <c:x val="-5.3758878520779382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97-4199-9A1B-0B918056E2F1}"/>
                </c:ext>
              </c:extLst>
            </c:dLbl>
            <c:dLbl>
              <c:idx val="13"/>
              <c:layout>
                <c:manualLayout>
                  <c:x val="0"/>
                  <c:y val="4.8311080680132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97-4199-9A1B-0B918056E2F1}"/>
                </c:ext>
              </c:extLst>
            </c:dLbl>
            <c:dLbl>
              <c:idx val="16"/>
              <c:layout>
                <c:manualLayout>
                  <c:x val="0"/>
                  <c:y val="-4.830917874396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97-4199-9A1B-0B918056E2F1}"/>
                </c:ext>
              </c:extLst>
            </c:dLbl>
            <c:dLbl>
              <c:idx val="17"/>
              <c:layout>
                <c:manualLayout>
                  <c:x val="-5.3758878520779382E-17"/>
                  <c:y val="9.5638860359846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97-4199-9A1B-0B918056E2F1}"/>
                </c:ext>
              </c:extLst>
            </c:dLbl>
            <c:dLbl>
              <c:idx val="18"/>
              <c:layout>
                <c:manualLayout>
                  <c:x val="-5.3758878520779382E-17"/>
                  <c:y val="-4.53630796150472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97-4199-9A1B-0B918056E2F1}"/>
                </c:ext>
              </c:extLst>
            </c:dLbl>
            <c:dLbl>
              <c:idx val="21"/>
              <c:layout>
                <c:manualLayout>
                  <c:x val="0"/>
                  <c:y val="-1.2175434592415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97-4199-9A1B-0B918056E2F1}"/>
                </c:ext>
              </c:extLst>
            </c:dLbl>
            <c:dLbl>
              <c:idx val="22"/>
              <c:layout>
                <c:manualLayout>
                  <c:x val="0"/>
                  <c:y val="-2.9573966297691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097-4199-9A1B-0B918056E2F1}"/>
                </c:ext>
              </c:extLst>
            </c:dLbl>
            <c:dLbl>
              <c:idx val="23"/>
              <c:layout>
                <c:manualLayout>
                  <c:x val="0"/>
                  <c:y val="-2.1212294115409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97-4199-9A1B-0B918056E2F1}"/>
                </c:ext>
              </c:extLst>
            </c:dLbl>
            <c:dLbl>
              <c:idx val="26"/>
              <c:layout>
                <c:manualLayout>
                  <c:x val="0"/>
                  <c:y val="-3.7016432728517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097-4199-9A1B-0B918056E2F1}"/>
                </c:ext>
              </c:extLst>
            </c:dLbl>
            <c:dLbl>
              <c:idx val="27"/>
              <c:layout>
                <c:manualLayout>
                  <c:x val="0"/>
                  <c:y val="-2.0108275940962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097-4199-9A1B-0B918056E2F1}"/>
                </c:ext>
              </c:extLst>
            </c:dLbl>
            <c:dLbl>
              <c:idx val="28"/>
              <c:layout>
                <c:manualLayout>
                  <c:x val="0"/>
                  <c:y val="-2.2193693179656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097-4199-9A1B-0B918056E2F1}"/>
                </c:ext>
              </c:extLst>
            </c:dLbl>
            <c:dLbl>
              <c:idx val="31"/>
              <c:layout>
                <c:manualLayout>
                  <c:x val="0"/>
                  <c:y val="-1.7202442086043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097-4199-9A1B-0B918056E2F1}"/>
                </c:ext>
              </c:extLst>
            </c:dLbl>
            <c:dLbl>
              <c:idx val="32"/>
              <c:layout>
                <c:manualLayout>
                  <c:x val="-1.0751775704155876E-16"/>
                  <c:y val="-3.4503024078511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097-4199-9A1B-0B918056E2F1}"/>
                </c:ext>
              </c:extLst>
            </c:dLbl>
            <c:dLbl>
              <c:idx val="33"/>
              <c:layout>
                <c:manualLayout>
                  <c:x val="0"/>
                  <c:y val="7.5406034778608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097-4199-9A1B-0B918056E2F1}"/>
                </c:ext>
              </c:extLst>
            </c:dLbl>
            <c:dLbl>
              <c:idx val="36"/>
              <c:layout>
                <c:manualLayout>
                  <c:x val="0"/>
                  <c:y val="-2.9475826391266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097-4199-9A1B-0B918056E2F1}"/>
                </c:ext>
              </c:extLst>
            </c:dLbl>
            <c:dLbl>
              <c:idx val="37"/>
              <c:layout>
                <c:manualLayout>
                  <c:x val="-1.0751775704155876E-16"/>
                  <c:y val="9.81399064247403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097-4199-9A1B-0B918056E2F1}"/>
                </c:ext>
              </c:extLst>
            </c:dLbl>
            <c:dLbl>
              <c:idx val="38"/>
              <c:layout>
                <c:manualLayout>
                  <c:x val="0"/>
                  <c:y val="5.0270689852406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097-4199-9A1B-0B918056E2F1}"/>
                </c:ext>
              </c:extLst>
            </c:dLbl>
            <c:dLbl>
              <c:idx val="41"/>
              <c:layout>
                <c:manualLayout>
                  <c:x val="0"/>
                  <c:y val="-1.7202442086043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097-4199-9A1B-0B918056E2F1}"/>
                </c:ext>
              </c:extLst>
            </c:dLbl>
            <c:dLbl>
              <c:idx val="42"/>
              <c:layout>
                <c:manualLayout>
                  <c:x val="-1.0751775704155876E-16"/>
                  <c:y val="-5.692856327741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097-4199-9A1B-0B918056E2F1}"/>
                </c:ext>
              </c:extLst>
            </c:dLbl>
            <c:dLbl>
              <c:idx val="43"/>
              <c:layout>
                <c:manualLayout>
                  <c:x val="0"/>
                  <c:y val="5.0270689852405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097-4199-9A1B-0B918056E2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Figures!#REF!</c:f>
            </c:multiLvlStrRef>
          </c:cat>
          <c:val>
            <c:numRef>
              <c:f>'Savings Figures'!$E$59:$E$103</c:f>
              <c:numCache>
                <c:formatCode>0.00%</c:formatCode>
                <c:ptCount val="45"/>
                <c:pt idx="1">
                  <c:v>4.5436022819885839E-2</c:v>
                </c:pt>
                <c:pt idx="2">
                  <c:v>5.3156783726731834E-2</c:v>
                </c:pt>
                <c:pt idx="3">
                  <c:v>0.11362812613265674</c:v>
                </c:pt>
                <c:pt idx="6">
                  <c:v>1.9967400162999197E-2</c:v>
                </c:pt>
                <c:pt idx="7">
                  <c:v>3.4350412588754473E-2</c:v>
                </c:pt>
                <c:pt idx="8">
                  <c:v>7.3396158028271125E-2</c:v>
                </c:pt>
                <c:pt idx="11">
                  <c:v>1.8337408312958443E-2</c:v>
                </c:pt>
                <c:pt idx="12">
                  <c:v>-1.3049318748800609E-2</c:v>
                </c:pt>
                <c:pt idx="13">
                  <c:v>-1.703515766582097E-2</c:v>
                </c:pt>
                <c:pt idx="16">
                  <c:v>1.5077424612876903E-2</c:v>
                </c:pt>
                <c:pt idx="17">
                  <c:v>-1.0554596046824039E-2</c:v>
                </c:pt>
                <c:pt idx="18">
                  <c:v>-7.2490032620515059E-3</c:v>
                </c:pt>
                <c:pt idx="21">
                  <c:v>3.8916055419722831E-2</c:v>
                </c:pt>
                <c:pt idx="22">
                  <c:v>4.145077720207254E-2</c:v>
                </c:pt>
                <c:pt idx="23">
                  <c:v>8.5175788329104801E-2</c:v>
                </c:pt>
                <c:pt idx="26">
                  <c:v>3.5452322738386347E-2</c:v>
                </c:pt>
                <c:pt idx="27">
                  <c:v>4.298599117251968E-2</c:v>
                </c:pt>
                <c:pt idx="28">
                  <c:v>8.1732511779630257E-2</c:v>
                </c:pt>
                <c:pt idx="31">
                  <c:v>3.4026079869600656E-2</c:v>
                </c:pt>
                <c:pt idx="32">
                  <c:v>4.1066973709460768E-2</c:v>
                </c:pt>
                <c:pt idx="33">
                  <c:v>8.9706415367886941E-2</c:v>
                </c:pt>
                <c:pt idx="36">
                  <c:v>2.6691116544417214E-2</c:v>
                </c:pt>
                <c:pt idx="37">
                  <c:v>3.511801957397806E-2</c:v>
                </c:pt>
                <c:pt idx="38">
                  <c:v>5.6361000362450155E-2</c:v>
                </c:pt>
                <c:pt idx="41">
                  <c:v>4.2379788101059426E-2</c:v>
                </c:pt>
                <c:pt idx="42">
                  <c:v>4.6632124352331529E-2</c:v>
                </c:pt>
                <c:pt idx="43">
                  <c:v>9.6774193548387025E-2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097-4199-9A1B-0B918056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3001407"/>
        <c:axId val="173008063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01407"/>
        <c:axId val="173008063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'Savings Figures'!$F$58</c15:sqref>
                        </c15:formulaRef>
                      </c:ext>
                    </c:extLst>
                    <c:strCache>
                      <c:ptCount val="1"/>
                      <c:pt idx="0">
                        <c:v>Unmet Thermostat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numFmt formatCode="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5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'Savings Figures'!$G$59:$G$108</c15:sqref>
                        </c15:formulaRef>
                      </c:ext>
                    </c:extLst>
                    <c:numCache>
                      <c:formatCode>General</c:formatCode>
                      <c:ptCount val="5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22-B097-4199-9A1B-0B918056E2F1}"/>
                  </c:ext>
                </c:extLst>
              </c15:ser>
            </c15:filteredLineSeries>
          </c:ext>
        </c:extLst>
      </c:lineChart>
      <c:catAx>
        <c:axId val="35386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904"/>
        <c:crosses val="autoZero"/>
        <c:auto val="1"/>
        <c:lblAlgn val="ctr"/>
        <c:lblOffset val="100"/>
        <c:noMultiLvlLbl val="0"/>
      </c:catAx>
      <c:valAx>
        <c:axId val="35386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% Savings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488"/>
        <c:crosses val="autoZero"/>
        <c:crossBetween val="between"/>
      </c:valAx>
      <c:valAx>
        <c:axId val="173008063"/>
        <c:scaling>
          <c:orientation val="minMax"/>
          <c:max val="0.16000000000000003"/>
          <c:min val="-0.1"/>
        </c:scaling>
        <c:delete val="1"/>
        <c:axPos val="r"/>
        <c:numFmt formatCode="0%" sourceLinked="0"/>
        <c:majorTickMark val="out"/>
        <c:minorTickMark val="none"/>
        <c:tickLblPos val="nextTo"/>
        <c:crossAx val="173001407"/>
        <c:crosses val="max"/>
        <c:crossBetween val="between"/>
      </c:valAx>
      <c:catAx>
        <c:axId val="173001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008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'Savings Figures'!$C$113</c:f>
              <c:strCache>
                <c:ptCount val="1"/>
                <c:pt idx="0">
                  <c:v>Electricity Savings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'Savings Figures'!$A$114:$B$149</c:f>
              <c:multiLvlStrCache>
                <c:ptCount val="36"/>
                <c:lvl>
                  <c:pt idx="1">
                    <c:v>Commissioned</c:v>
                  </c:pt>
                  <c:pt idx="2">
                    <c:v>Faults Low</c:v>
                  </c:pt>
                  <c:pt idx="5">
                    <c:v>Commissioned</c:v>
                  </c:pt>
                  <c:pt idx="6">
                    <c:v>Faults Low</c:v>
                  </c:pt>
                  <c:pt idx="9">
                    <c:v>Commissioned</c:v>
                  </c:pt>
                  <c:pt idx="10">
                    <c:v>Faults Low</c:v>
                  </c:pt>
                  <c:pt idx="13">
                    <c:v>Commissioned</c:v>
                  </c:pt>
                  <c:pt idx="14">
                    <c:v>Faults Low</c:v>
                  </c:pt>
                  <c:pt idx="17">
                    <c:v>Commissioned</c:v>
                  </c:pt>
                  <c:pt idx="18">
                    <c:v>Faults Low</c:v>
                  </c:pt>
                  <c:pt idx="21">
                    <c:v>Commissioned</c:v>
                  </c:pt>
                  <c:pt idx="22">
                    <c:v>Faults Low</c:v>
                  </c:pt>
                  <c:pt idx="25">
                    <c:v>Commissioned</c:v>
                  </c:pt>
                  <c:pt idx="26">
                    <c:v>Faults Low</c:v>
                  </c:pt>
                  <c:pt idx="29">
                    <c:v>Commissioned</c:v>
                  </c:pt>
                  <c:pt idx="30">
                    <c:v>Faults Low</c:v>
                  </c:pt>
                  <c:pt idx="33">
                    <c:v>Commissioned</c:v>
                  </c:pt>
                  <c:pt idx="34">
                    <c:v>Faults Low</c:v>
                  </c:pt>
                  <c:pt idx="35">
                    <c:v> </c:v>
                  </c:pt>
                </c:lvl>
                <c:lvl>
                  <c:pt idx="0">
                    <c:v>ASHRAE Guideline 36</c:v>
                  </c:pt>
                  <c:pt idx="4">
                    <c:v>Avg Zn Damper
Linear</c:v>
                  </c:pt>
                  <c:pt idx="8">
                    <c:v>Max Zn Damper Var Limits
T&amp;R </c:v>
                  </c:pt>
                  <c:pt idx="12">
                    <c:v>Max Zn Damper
T&amp;R</c:v>
                  </c:pt>
                  <c:pt idx="16">
                    <c:v>Zn Cooling − Zn Heating
Linear</c:v>
                  </c:pt>
                  <c:pt idx="20">
                    <c:v>Zn Cooling − Zn Heating
T&amp;R</c:v>
                  </c:pt>
                  <c:pt idx="24">
                    <c:v>Zn Cooling
Linear</c:v>
                  </c:pt>
                  <c:pt idx="28">
                    <c:v>Zn Cooling
T&amp;R</c:v>
                  </c:pt>
                  <c:pt idx="32">
                    <c:v>Zn Heating
Linear</c:v>
                  </c:pt>
                </c:lvl>
              </c:multiLvlStrCache>
            </c:multiLvlStrRef>
          </c:cat>
          <c:val>
            <c:numRef>
              <c:f>'Savings Figures'!$C$114:$C$149</c:f>
              <c:numCache>
                <c:formatCode>0.00%</c:formatCode>
                <c:ptCount val="36"/>
                <c:pt idx="1">
                  <c:v>9.945750249146533E-3</c:v>
                </c:pt>
                <c:pt idx="2">
                  <c:v>6.5907797901112383E-3</c:v>
                </c:pt>
                <c:pt idx="5">
                  <c:v>2.448454100796385E-2</c:v>
                </c:pt>
                <c:pt idx="6">
                  <c:v>2.0998519677515749E-2</c:v>
                </c:pt>
                <c:pt idx="9">
                  <c:v>1.19962713878887E-2</c:v>
                </c:pt>
                <c:pt idx="10">
                  <c:v>-1.2619736523965454E-2</c:v>
                </c:pt>
                <c:pt idx="13">
                  <c:v>2.3930977742828152E-2</c:v>
                </c:pt>
                <c:pt idx="14">
                  <c:v>-2.4709259845167475E-2</c:v>
                </c:pt>
                <c:pt idx="17">
                  <c:v>2.0265680380661809E-2</c:v>
                </c:pt>
                <c:pt idx="18">
                  <c:v>1.525721629088601E-2</c:v>
                </c:pt>
                <c:pt idx="21">
                  <c:v>1.7323761276443805E-2</c:v>
                </c:pt>
                <c:pt idx="22">
                  <c:v>1.6796952731332689E-2</c:v>
                </c:pt>
                <c:pt idx="25">
                  <c:v>1.5623008570626467E-2</c:v>
                </c:pt>
                <c:pt idx="26">
                  <c:v>1.0314076688703766E-2</c:v>
                </c:pt>
                <c:pt idx="29">
                  <c:v>2.2646208596619696E-2</c:v>
                </c:pt>
                <c:pt idx="30">
                  <c:v>1.7314708861607336E-2</c:v>
                </c:pt>
                <c:pt idx="33">
                  <c:v>8.7683527658159142E-3</c:v>
                </c:pt>
                <c:pt idx="34">
                  <c:v>1.0818877726120333E-2</c:v>
                </c:pt>
                <c:pt idx="3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C-4533-B30A-B8FBBFEF28C9}"/>
            </c:ext>
          </c:extLst>
        </c:ser>
        <c:ser>
          <c:idx val="1"/>
          <c:order val="1"/>
          <c:tx>
            <c:strRef>
              <c:f>'Savings Figures'!$D$113</c:f>
              <c:strCache>
                <c:ptCount val="1"/>
                <c:pt idx="0">
                  <c:v>Natural Gas Savings</c:v>
                </c:pt>
              </c:strCache>
            </c:strRef>
          </c:tx>
          <c:spPr>
            <a:pattFill prst="pct70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'Savings Figures'!$A$114:$B$149</c:f>
              <c:multiLvlStrCache>
                <c:ptCount val="36"/>
                <c:lvl>
                  <c:pt idx="1">
                    <c:v>Commissioned</c:v>
                  </c:pt>
                  <c:pt idx="2">
                    <c:v>Faults Low</c:v>
                  </c:pt>
                  <c:pt idx="5">
                    <c:v>Commissioned</c:v>
                  </c:pt>
                  <c:pt idx="6">
                    <c:v>Faults Low</c:v>
                  </c:pt>
                  <c:pt idx="9">
                    <c:v>Commissioned</c:v>
                  </c:pt>
                  <c:pt idx="10">
                    <c:v>Faults Low</c:v>
                  </c:pt>
                  <c:pt idx="13">
                    <c:v>Commissioned</c:v>
                  </c:pt>
                  <c:pt idx="14">
                    <c:v>Faults Low</c:v>
                  </c:pt>
                  <c:pt idx="17">
                    <c:v>Commissioned</c:v>
                  </c:pt>
                  <c:pt idx="18">
                    <c:v>Faults Low</c:v>
                  </c:pt>
                  <c:pt idx="21">
                    <c:v>Commissioned</c:v>
                  </c:pt>
                  <c:pt idx="22">
                    <c:v>Faults Low</c:v>
                  </c:pt>
                  <c:pt idx="25">
                    <c:v>Commissioned</c:v>
                  </c:pt>
                  <c:pt idx="26">
                    <c:v>Faults Low</c:v>
                  </c:pt>
                  <c:pt idx="29">
                    <c:v>Commissioned</c:v>
                  </c:pt>
                  <c:pt idx="30">
                    <c:v>Faults Low</c:v>
                  </c:pt>
                  <c:pt idx="33">
                    <c:v>Commissioned</c:v>
                  </c:pt>
                  <c:pt idx="34">
                    <c:v>Faults Low</c:v>
                  </c:pt>
                  <c:pt idx="35">
                    <c:v> </c:v>
                  </c:pt>
                </c:lvl>
                <c:lvl>
                  <c:pt idx="0">
                    <c:v>ASHRAE Guideline 36</c:v>
                  </c:pt>
                  <c:pt idx="4">
                    <c:v>Avg Zn Damper
Linear</c:v>
                  </c:pt>
                  <c:pt idx="8">
                    <c:v>Max Zn Damper Var Limits
T&amp;R </c:v>
                  </c:pt>
                  <c:pt idx="12">
                    <c:v>Max Zn Damper
T&amp;R</c:v>
                  </c:pt>
                  <c:pt idx="16">
                    <c:v>Zn Cooling − Zn Heating
Linear</c:v>
                  </c:pt>
                  <c:pt idx="20">
                    <c:v>Zn Cooling − Zn Heating
T&amp;R</c:v>
                  </c:pt>
                  <c:pt idx="24">
                    <c:v>Zn Cooling
Linear</c:v>
                  </c:pt>
                  <c:pt idx="28">
                    <c:v>Zn Cooling
T&amp;R</c:v>
                  </c:pt>
                  <c:pt idx="32">
                    <c:v>Zn Heating
Linear</c:v>
                  </c:pt>
                </c:lvl>
              </c:multiLvlStrCache>
            </c:multiLvlStrRef>
          </c:cat>
          <c:val>
            <c:numRef>
              <c:f>'Savings Figures'!$D$114:$D$149</c:f>
              <c:numCache>
                <c:formatCode>0.00%</c:formatCode>
                <c:ptCount val="36"/>
                <c:pt idx="1">
                  <c:v>4.1875837113058284E-2</c:v>
                </c:pt>
                <c:pt idx="2">
                  <c:v>3.6590259023659692E-2</c:v>
                </c:pt>
                <c:pt idx="5">
                  <c:v>4.1849646022837604E-2</c:v>
                </c:pt>
                <c:pt idx="6">
                  <c:v>5.3322018213076416E-2</c:v>
                </c:pt>
                <c:pt idx="9">
                  <c:v>2.2018462247143766E-2</c:v>
                </c:pt>
                <c:pt idx="10">
                  <c:v>-5.9209478448939604E-2</c:v>
                </c:pt>
                <c:pt idx="13">
                  <c:v>2.4606468053365582E-2</c:v>
                </c:pt>
                <c:pt idx="14">
                  <c:v>-7.2537801474868061E-2</c:v>
                </c:pt>
                <c:pt idx="17">
                  <c:v>4.4371473918646029E-2</c:v>
                </c:pt>
                <c:pt idx="18">
                  <c:v>7.3717524175804044E-2</c:v>
                </c:pt>
                <c:pt idx="21">
                  <c:v>3.8545567124366992E-2</c:v>
                </c:pt>
                <c:pt idx="22">
                  <c:v>6.1594721902135725E-2</c:v>
                </c:pt>
                <c:pt idx="25">
                  <c:v>5.1700819375235373E-2</c:v>
                </c:pt>
                <c:pt idx="26">
                  <c:v>9.1763857442229313E-2</c:v>
                </c:pt>
                <c:pt idx="29">
                  <c:v>3.9445586531707322E-2</c:v>
                </c:pt>
                <c:pt idx="30">
                  <c:v>6.61469857347778E-2</c:v>
                </c:pt>
                <c:pt idx="33">
                  <c:v>1.0338929403467216E-2</c:v>
                </c:pt>
                <c:pt idx="34">
                  <c:v>2.6070182615898548E-2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C-4533-B30A-B8FBBFEF2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53869488"/>
        <c:axId val="353869904"/>
      </c:barChart>
      <c:barChart>
        <c:barDir val="col"/>
        <c:grouping val="clustered"/>
        <c:varyColors val="0"/>
        <c:ser>
          <c:idx val="2"/>
          <c:order val="2"/>
          <c:tx>
            <c:strRef>
              <c:f>'Savings Figures'!$E$113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Figures!#REF!</c:f>
            </c:multiLvlStrRef>
          </c:cat>
          <c:val>
            <c:numRef>
              <c:f>'Savings Figures'!$E$114:$E$149</c:f>
              <c:numCache>
                <c:formatCode>0.00%</c:formatCode>
                <c:ptCount val="36"/>
                <c:pt idx="1">
                  <c:v>5.1821587362204817E-2</c:v>
                </c:pt>
                <c:pt idx="2">
                  <c:v>4.3181038813770931E-2</c:v>
                </c:pt>
                <c:pt idx="5">
                  <c:v>6.6334187030801461E-2</c:v>
                </c:pt>
                <c:pt idx="6">
                  <c:v>7.4320537890592162E-2</c:v>
                </c:pt>
                <c:pt idx="9">
                  <c:v>3.4014733635032462E-2</c:v>
                </c:pt>
                <c:pt idx="10">
                  <c:v>-7.1829214972905064E-2</c:v>
                </c:pt>
                <c:pt idx="13">
                  <c:v>4.8537445796193734E-2</c:v>
                </c:pt>
                <c:pt idx="14">
                  <c:v>-9.7247061320035535E-2</c:v>
                </c:pt>
                <c:pt idx="17">
                  <c:v>6.4637154299307831E-2</c:v>
                </c:pt>
                <c:pt idx="18">
                  <c:v>8.8974740466690058E-2</c:v>
                </c:pt>
                <c:pt idx="21">
                  <c:v>5.5869328400810797E-2</c:v>
                </c:pt>
                <c:pt idx="22">
                  <c:v>7.8391674633468411E-2</c:v>
                </c:pt>
                <c:pt idx="25">
                  <c:v>6.7323827945861836E-2</c:v>
                </c:pt>
                <c:pt idx="26">
                  <c:v>0.10207793413093308</c:v>
                </c:pt>
                <c:pt idx="29">
                  <c:v>6.2091795128327021E-2</c:v>
                </c:pt>
                <c:pt idx="30">
                  <c:v>8.3461694596385139E-2</c:v>
                </c:pt>
                <c:pt idx="33">
                  <c:v>1.9107282169283132E-2</c:v>
                </c:pt>
                <c:pt idx="34">
                  <c:v>3.688906034201888E-2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BC-4533-B30A-B8FBBFEF2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3001407"/>
        <c:axId val="173008063"/>
      </c:barChart>
      <c:catAx>
        <c:axId val="35386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904"/>
        <c:crosses val="autoZero"/>
        <c:auto val="1"/>
        <c:lblAlgn val="ctr"/>
        <c:lblOffset val="100"/>
        <c:noMultiLvlLbl val="0"/>
      </c:catAx>
      <c:valAx>
        <c:axId val="35386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Savings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488"/>
        <c:crosses val="autoZero"/>
        <c:crossBetween val="between"/>
      </c:valAx>
      <c:valAx>
        <c:axId val="173008063"/>
        <c:scaling>
          <c:orientation val="minMax"/>
          <c:max val="0.4"/>
          <c:min val="-0.15000000000000002"/>
        </c:scaling>
        <c:delete val="1"/>
        <c:axPos val="r"/>
        <c:numFmt formatCode="0%" sourceLinked="0"/>
        <c:majorTickMark val="out"/>
        <c:minorTickMark val="none"/>
        <c:tickLblPos val="nextTo"/>
        <c:crossAx val="173001407"/>
        <c:crosses val="max"/>
        <c:crossBetween val="between"/>
      </c:valAx>
      <c:catAx>
        <c:axId val="173001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008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'Savings Figures'!$C$155</c:f>
              <c:strCache>
                <c:ptCount val="1"/>
                <c:pt idx="0">
                  <c:v>Electricity Savings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'Savings Figures'!$A$157:$B$228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'Savings Figures'!$C$157:$C$228</c:f>
              <c:numCache>
                <c:formatCode>0.00%</c:formatCode>
                <c:ptCount val="72"/>
                <c:pt idx="1">
                  <c:v>-9.7799511002445803E-3</c:v>
                </c:pt>
                <c:pt idx="2">
                  <c:v>2.1186440677966401E-3</c:v>
                </c:pt>
                <c:pt idx="3">
                  <c:v>-1.3168337082158013E-2</c:v>
                </c:pt>
                <c:pt idx="4">
                  <c:v>-8.2484230955846647E-3</c:v>
                </c:pt>
                <c:pt idx="7">
                  <c:v>-2.1801140994295035E-2</c:v>
                </c:pt>
                <c:pt idx="8">
                  <c:v>-4.2372881355932202E-2</c:v>
                </c:pt>
                <c:pt idx="9">
                  <c:v>-2.0186089614696409E-2</c:v>
                </c:pt>
                <c:pt idx="10">
                  <c:v>1.2130033964095272E-3</c:v>
                </c:pt>
                <c:pt idx="13">
                  <c:v>3.6674816625916814E-3</c:v>
                </c:pt>
                <c:pt idx="14">
                  <c:v>4.0254237288135106E-3</c:v>
                </c:pt>
                <c:pt idx="15">
                  <c:v>1.7905688595150572E-3</c:v>
                </c:pt>
                <c:pt idx="16">
                  <c:v>9.2188258127123383E-3</c:v>
                </c:pt>
                <c:pt idx="19">
                  <c:v>-3.4637326813366284E-3</c:v>
                </c:pt>
                <c:pt idx="20">
                  <c:v>-5.932203389830532E-3</c:v>
                </c:pt>
                <c:pt idx="21">
                  <c:v>-4.9590999156059242E-3</c:v>
                </c:pt>
                <c:pt idx="22">
                  <c:v>7.5206210577390175E-3</c:v>
                </c:pt>
                <c:pt idx="25">
                  <c:v>-2.2412387938060196E-3</c:v>
                </c:pt>
                <c:pt idx="26">
                  <c:v>1.2076271186440684E-2</c:v>
                </c:pt>
                <c:pt idx="27">
                  <c:v>-1.1000986796063015E-2</c:v>
                </c:pt>
                <c:pt idx="28">
                  <c:v>3.8816108685104352E-3</c:v>
                </c:pt>
                <c:pt idx="31">
                  <c:v>-5.9698451507742459E-2</c:v>
                </c:pt>
                <c:pt idx="32">
                  <c:v>-0.10127118644067798</c:v>
                </c:pt>
                <c:pt idx="33">
                  <c:v>-4.9943092706508839E-2</c:v>
                </c:pt>
                <c:pt idx="34">
                  <c:v>-3.1538088306647193E-2</c:v>
                </c:pt>
                <c:pt idx="37">
                  <c:v>-1.426242868785662E-3</c:v>
                </c:pt>
                <c:pt idx="38">
                  <c:v>-2.3305084745762592E-3</c:v>
                </c:pt>
                <c:pt idx="39">
                  <c:v>-2.9315935612397731E-3</c:v>
                </c:pt>
                <c:pt idx="40">
                  <c:v>8.0058224163028109E-3</c:v>
                </c:pt>
                <c:pt idx="43">
                  <c:v>-6.9274653626732567E-3</c:v>
                </c:pt>
                <c:pt idx="44">
                  <c:v>-1.483050847457633E-3</c:v>
                </c:pt>
                <c:pt idx="45">
                  <c:v>-6.8820151617361028E-3</c:v>
                </c:pt>
                <c:pt idx="46">
                  <c:v>9.2188258127123383E-3</c:v>
                </c:pt>
                <c:pt idx="49">
                  <c:v>-1.6096169519152388E-2</c:v>
                </c:pt>
                <c:pt idx="50">
                  <c:v>-1.059322033898305E-2</c:v>
                </c:pt>
                <c:pt idx="51">
                  <c:v>-1.6911635314141926E-2</c:v>
                </c:pt>
                <c:pt idx="52">
                  <c:v>-4.8520135856379367E-4</c:v>
                </c:pt>
                <c:pt idx="55">
                  <c:v>-9.3724531377343285E-3</c:v>
                </c:pt>
                <c:pt idx="56">
                  <c:v>-1.2288135593220301E-2</c:v>
                </c:pt>
                <c:pt idx="57">
                  <c:v>-1.0236972112216317E-2</c:v>
                </c:pt>
                <c:pt idx="58">
                  <c:v>1.1887433284813245E-2</c:v>
                </c:pt>
                <c:pt idx="61">
                  <c:v>-1.2836185819070957E-2</c:v>
                </c:pt>
                <c:pt idx="62">
                  <c:v>-1.4618644067796562E-2</c:v>
                </c:pt>
                <c:pt idx="63">
                  <c:v>-1.3537568534936206E-2</c:v>
                </c:pt>
                <c:pt idx="64">
                  <c:v>4.6094129063561692E-3</c:v>
                </c:pt>
                <c:pt idx="67">
                  <c:v>-8.3537082314589176E-3</c:v>
                </c:pt>
                <c:pt idx="68">
                  <c:v>-2.5423728813558778E-3</c:v>
                </c:pt>
                <c:pt idx="69">
                  <c:v>-1.3335379467135372E-2</c:v>
                </c:pt>
                <c:pt idx="70">
                  <c:v>1.9408054342552607E-3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3-4EF5-90C2-3155D667D272}"/>
            </c:ext>
          </c:extLst>
        </c:ser>
        <c:ser>
          <c:idx val="1"/>
          <c:order val="1"/>
          <c:tx>
            <c:strRef>
              <c:f>'Savings Figures'!$D$155</c:f>
              <c:strCache>
                <c:ptCount val="1"/>
                <c:pt idx="0">
                  <c:v>Natural Gas Savings</c:v>
                </c:pt>
              </c:strCache>
            </c:strRef>
          </c:tx>
          <c:spPr>
            <a:pattFill prst="pct70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multiLvlStrRef>
              <c:f>'Savings Figures'!$A$157:$B$228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'Savings Figures'!$D$157:$D$228</c:f>
              <c:numCache>
                <c:formatCode>0.00%</c:formatCode>
                <c:ptCount val="72"/>
                <c:pt idx="1">
                  <c:v>5.5215973920130418E-2</c:v>
                </c:pt>
                <c:pt idx="2">
                  <c:v>4.9788135593220345E-2</c:v>
                </c:pt>
                <c:pt idx="3">
                  <c:v>2.4577949996056815E-2</c:v>
                </c:pt>
                <c:pt idx="4">
                  <c:v>9.7768073750606491E-2</c:v>
                </c:pt>
                <c:pt idx="7">
                  <c:v>4.1768541157294233E-2</c:v>
                </c:pt>
                <c:pt idx="8">
                  <c:v>4.703389830508474E-2</c:v>
                </c:pt>
                <c:pt idx="9">
                  <c:v>1.9489951884931297E-2</c:v>
                </c:pt>
                <c:pt idx="10">
                  <c:v>7.3508005822416289E-2</c:v>
                </c:pt>
                <c:pt idx="13">
                  <c:v>1.4669926650366762E-2</c:v>
                </c:pt>
                <c:pt idx="14">
                  <c:v>2.0127118644067798E-2</c:v>
                </c:pt>
                <c:pt idx="15">
                  <c:v>-6.574812152711424E-4</c:v>
                </c:pt>
                <c:pt idx="16">
                  <c:v>3.9786511402231897E-2</c:v>
                </c:pt>
                <c:pt idx="19">
                  <c:v>1.8541157294213531E-2</c:v>
                </c:pt>
                <c:pt idx="20">
                  <c:v>3.1144067796610161E-2</c:v>
                </c:pt>
                <c:pt idx="21">
                  <c:v>1.1362494471117157E-3</c:v>
                </c:pt>
                <c:pt idx="22">
                  <c:v>4.2455118874332849E-2</c:v>
                </c:pt>
                <c:pt idx="25">
                  <c:v>4.5436022819885909E-2</c:v>
                </c:pt>
                <c:pt idx="26">
                  <c:v>3.3686440677966098E-2</c:v>
                </c:pt>
                <c:pt idx="27">
                  <c:v>2.4048649530470024E-2</c:v>
                </c:pt>
                <c:pt idx="28">
                  <c:v>8.005822416302763E-2</c:v>
                </c:pt>
                <c:pt idx="31">
                  <c:v>6.2550937245313784E-2</c:v>
                </c:pt>
                <c:pt idx="32">
                  <c:v>6.25E-2</c:v>
                </c:pt>
                <c:pt idx="33">
                  <c:v>3.0656050049517408E-2</c:v>
                </c:pt>
                <c:pt idx="34">
                  <c:v>0.10553129548762737</c:v>
                </c:pt>
                <c:pt idx="37">
                  <c:v>3.2192339038304811E-2</c:v>
                </c:pt>
                <c:pt idx="38">
                  <c:v>3.3262711864406783E-2</c:v>
                </c:pt>
                <c:pt idx="39">
                  <c:v>1.1597061741875071E-2</c:v>
                </c:pt>
                <c:pt idx="40">
                  <c:v>6.1620572537603086E-2</c:v>
                </c:pt>
                <c:pt idx="43">
                  <c:v>4.5843520782396091E-2</c:v>
                </c:pt>
                <c:pt idx="44">
                  <c:v>4.7245762711864411E-2</c:v>
                </c:pt>
                <c:pt idx="45">
                  <c:v>1.9258172535665238E-2</c:v>
                </c:pt>
                <c:pt idx="46">
                  <c:v>8.1756428918000959E-2</c:v>
                </c:pt>
                <c:pt idx="49">
                  <c:v>5.1548492257538735E-2</c:v>
                </c:pt>
                <c:pt idx="50">
                  <c:v>5.1271186440677963E-2</c:v>
                </c:pt>
                <c:pt idx="51">
                  <c:v>2.249323633389665E-2</c:v>
                </c:pt>
                <c:pt idx="52">
                  <c:v>8.854924793789419E-2</c:v>
                </c:pt>
                <c:pt idx="55">
                  <c:v>4.3398533007334983E-2</c:v>
                </c:pt>
                <c:pt idx="56">
                  <c:v>4.6186440677966109E-2</c:v>
                </c:pt>
                <c:pt idx="57">
                  <c:v>1.8825872461206684E-2</c:v>
                </c:pt>
                <c:pt idx="58">
                  <c:v>7.7632217370208617E-2</c:v>
                </c:pt>
                <c:pt idx="61">
                  <c:v>3.952730236348817E-2</c:v>
                </c:pt>
                <c:pt idx="62">
                  <c:v>4.3644067796610175E-2</c:v>
                </c:pt>
                <c:pt idx="63">
                  <c:v>1.6709734886422325E-2</c:v>
                </c:pt>
                <c:pt idx="64">
                  <c:v>6.7442988840368742E-2</c:v>
                </c:pt>
                <c:pt idx="67">
                  <c:v>5.0733496332518342E-2</c:v>
                </c:pt>
                <c:pt idx="68">
                  <c:v>5.1483050847457634E-2</c:v>
                </c:pt>
                <c:pt idx="69">
                  <c:v>2.0667910747874673E-2</c:v>
                </c:pt>
                <c:pt idx="70">
                  <c:v>9.2673459485686532E-2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3-4EF5-90C2-3155D667D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53869488"/>
        <c:axId val="353869904"/>
      </c:barChart>
      <c:barChart>
        <c:barDir val="col"/>
        <c:grouping val="clustered"/>
        <c:varyColors val="0"/>
        <c:ser>
          <c:idx val="2"/>
          <c:order val="2"/>
          <c:tx>
            <c:strRef>
              <c:f>'Savings Figures'!$E$113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15875">
              <a:solidFill>
                <a:schemeClr val="tx1"/>
              </a:solidFill>
              <a:prstDash val="sysDash"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70212765957446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A3-4EF5-90C2-3155D667D272}"/>
                </c:ext>
              </c:extLst>
            </c:dLbl>
            <c:dLbl>
              <c:idx val="2"/>
              <c:layout>
                <c:manualLayout>
                  <c:x val="-1.0919071797229773E-17"/>
                  <c:y val="7.29483282674769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A3-4EF5-90C2-3155D667D272}"/>
                </c:ext>
              </c:extLst>
            </c:dLbl>
            <c:dLbl>
              <c:idx val="3"/>
              <c:layout>
                <c:manualLayout>
                  <c:x val="0"/>
                  <c:y val="-2.67477203647416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A3-4EF5-90C2-3155D667D272}"/>
                </c:ext>
              </c:extLst>
            </c:dLbl>
            <c:dLbl>
              <c:idx val="4"/>
              <c:layout>
                <c:manualLayout>
                  <c:x val="-2.1838143594459546E-17"/>
                  <c:y val="-9.7264437689969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A3-4EF5-90C2-3155D667D272}"/>
                </c:ext>
              </c:extLst>
            </c:dLbl>
            <c:dLbl>
              <c:idx val="7"/>
              <c:layout>
                <c:manualLayout>
                  <c:x val="0"/>
                  <c:y val="-4.3768996960486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A3-4EF5-90C2-3155D667D272}"/>
                </c:ext>
              </c:extLst>
            </c:dLbl>
            <c:dLbl>
              <c:idx val="8"/>
              <c:layout>
                <c:manualLayout>
                  <c:x val="-2.1838143594459546E-17"/>
                  <c:y val="-8.75379939209726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A3-4EF5-90C2-3155D667D272}"/>
                </c:ext>
              </c:extLst>
            </c:dLbl>
            <c:dLbl>
              <c:idx val="9"/>
              <c:layout>
                <c:manualLayout>
                  <c:x val="0"/>
                  <c:y val="-3.8905392145130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A3-4EF5-90C2-3155D667D272}"/>
                </c:ext>
              </c:extLst>
            </c:dLbl>
            <c:dLbl>
              <c:idx val="10"/>
              <c:layout>
                <c:manualLayout>
                  <c:x val="0"/>
                  <c:y val="7.294832826747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A3-4EF5-90C2-3155D667D272}"/>
                </c:ext>
              </c:extLst>
            </c:dLbl>
            <c:dLbl>
              <c:idx val="15"/>
              <c:layout>
                <c:manualLayout>
                  <c:x val="0"/>
                  <c:y val="4.8634133499270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A3-4EF5-90C2-3155D667D272}"/>
                </c:ext>
              </c:extLst>
            </c:dLbl>
            <c:dLbl>
              <c:idx val="20"/>
              <c:layout>
                <c:manualLayout>
                  <c:x val="0"/>
                  <c:y val="-7.294832826747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A3-4EF5-90C2-3155D667D272}"/>
                </c:ext>
              </c:extLst>
            </c:dLbl>
            <c:dLbl>
              <c:idx val="21"/>
              <c:layout>
                <c:manualLayout>
                  <c:x val="-4.3000167814117014E-17"/>
                  <c:y val="2.84638333251826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A3-4EF5-90C2-3155D667D272}"/>
                </c:ext>
              </c:extLst>
            </c:dLbl>
            <c:dLbl>
              <c:idx val="22"/>
              <c:layout>
                <c:manualLayout>
                  <c:x val="0"/>
                  <c:y val="7.29483282674769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A3-4EF5-90C2-3155D667D272}"/>
                </c:ext>
              </c:extLst>
            </c:dLbl>
            <c:dLbl>
              <c:idx val="26"/>
              <c:layout>
                <c:manualLayout>
                  <c:x val="-4.3676287188919091E-17"/>
                  <c:y val="4.8632218844984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A3-4EF5-90C2-3155D667D272}"/>
                </c:ext>
              </c:extLst>
            </c:dLbl>
            <c:dLbl>
              <c:idx val="27"/>
              <c:layout>
                <c:manualLayout>
                  <c:x val="0"/>
                  <c:y val="-2.1884498480243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A3-4EF5-90C2-3155D667D272}"/>
                </c:ext>
              </c:extLst>
            </c:dLbl>
            <c:dLbl>
              <c:idx val="28"/>
              <c:layout>
                <c:manualLayout>
                  <c:x val="0"/>
                  <c:y val="7.294832826747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A3-4EF5-90C2-3155D667D272}"/>
                </c:ext>
              </c:extLst>
            </c:dLbl>
            <c:dLbl>
              <c:idx val="31"/>
              <c:layout>
                <c:manualLayout>
                  <c:x val="0"/>
                  <c:y val="-0.1313069908814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A3-4EF5-90C2-3155D667D272}"/>
                </c:ext>
              </c:extLst>
            </c:dLbl>
            <c:dLbl>
              <c:idx val="32"/>
              <c:layout>
                <c:manualLayout>
                  <c:x val="-8.3680570496227191E-17"/>
                  <c:y val="-0.1313060335543163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A3-4EF5-90C2-3155D667D272}"/>
                </c:ext>
              </c:extLst>
            </c:dLbl>
            <c:dLbl>
              <c:idx val="33"/>
              <c:layout>
                <c:manualLayout>
                  <c:x val="0"/>
                  <c:y val="-6.07900820908024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A3-4EF5-90C2-3155D667D272}"/>
                </c:ext>
              </c:extLst>
            </c:dLbl>
            <c:dLbl>
              <c:idx val="34"/>
              <c:layout>
                <c:manualLayout>
                  <c:x val="0"/>
                  <c:y val="-5.59270516717325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A3-4EF5-90C2-3155D667D272}"/>
                </c:ext>
              </c:extLst>
            </c:dLbl>
            <c:dLbl>
              <c:idx val="37"/>
              <c:layout>
                <c:manualLayout>
                  <c:x val="0"/>
                  <c:y val="2.43161094224924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A3-4EF5-90C2-3155D667D272}"/>
                </c:ext>
              </c:extLst>
            </c:dLbl>
            <c:dLbl>
              <c:idx val="38"/>
              <c:layout>
                <c:manualLayout>
                  <c:x val="-8.7352574377838183E-17"/>
                  <c:y val="4.8632218844984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A3-4EF5-90C2-3155D667D272}"/>
                </c:ext>
              </c:extLst>
            </c:dLbl>
            <c:dLbl>
              <c:idx val="39"/>
              <c:layout>
                <c:manualLayout>
                  <c:x val="-8.7352574377838183E-17"/>
                  <c:y val="2.43161094224924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A3-4EF5-90C2-3155D667D272}"/>
                </c:ext>
              </c:extLst>
            </c:dLbl>
            <c:dLbl>
              <c:idx val="40"/>
              <c:layout>
                <c:manualLayout>
                  <c:x val="-8.7352574377838183E-17"/>
                  <c:y val="4.8632218844984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A3-4EF5-90C2-3155D667D272}"/>
                </c:ext>
              </c:extLst>
            </c:dLbl>
            <c:dLbl>
              <c:idx val="43"/>
              <c:layout>
                <c:manualLayout>
                  <c:x val="0"/>
                  <c:y val="-4.8632218844984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A3-4EF5-90C2-3155D667D272}"/>
                </c:ext>
              </c:extLst>
            </c:dLbl>
            <c:dLbl>
              <c:idx val="45"/>
              <c:layout>
                <c:manualLayout>
                  <c:x val="0"/>
                  <c:y val="-7.2946413613192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4A3-4EF5-90C2-3155D667D272}"/>
                </c:ext>
              </c:extLst>
            </c:dLbl>
            <c:dLbl>
              <c:idx val="49"/>
              <c:layout>
                <c:manualLayout>
                  <c:x val="-8.7352574377838183E-17"/>
                  <c:y val="-2.6747720364741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4A3-4EF5-90C2-3155D667D272}"/>
                </c:ext>
              </c:extLst>
            </c:dLbl>
            <c:dLbl>
              <c:idx val="50"/>
              <c:layout>
                <c:manualLayout>
                  <c:x val="0"/>
                  <c:y val="-1.70212765957446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4A3-4EF5-90C2-3155D667D272}"/>
                </c:ext>
              </c:extLst>
            </c:dLbl>
            <c:dLbl>
              <c:idx val="51"/>
              <c:layout>
                <c:manualLayout>
                  <c:x val="0"/>
                  <c:y val="-2.7161910883588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4A3-4EF5-90C2-3155D667D272}"/>
                </c:ext>
              </c:extLst>
            </c:dLbl>
            <c:dLbl>
              <c:idx val="52"/>
              <c:layout>
                <c:manualLayout>
                  <c:x val="0"/>
                  <c:y val="7.29483282674769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4A3-4EF5-90C2-3155D667D272}"/>
                </c:ext>
              </c:extLst>
            </c:dLbl>
            <c:dLbl>
              <c:idx val="55"/>
              <c:layout>
                <c:manualLayout>
                  <c:x val="-8.7352574377838183E-17"/>
                  <c:y val="-1.2158054711246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4A3-4EF5-90C2-3155D667D272}"/>
                </c:ext>
              </c:extLst>
            </c:dLbl>
            <c:dLbl>
              <c:idx val="56"/>
              <c:layout>
                <c:manualLayout>
                  <c:x val="-8.7352574377838183E-17"/>
                  <c:y val="-1.70212765957447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4A3-4EF5-90C2-3155D667D272}"/>
                </c:ext>
              </c:extLst>
            </c:dLbl>
            <c:dLbl>
              <c:idx val="57"/>
              <c:layout>
                <c:manualLayout>
                  <c:x val="0"/>
                  <c:y val="-1.45896656534954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4A3-4EF5-90C2-3155D667D272}"/>
                </c:ext>
              </c:extLst>
            </c:dLbl>
            <c:dLbl>
              <c:idx val="58"/>
              <c:layout>
                <c:manualLayout>
                  <c:x val="8.7352574377838183E-17"/>
                  <c:y val="4.8632218844984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4A3-4EF5-90C2-3155D667D272}"/>
                </c:ext>
              </c:extLst>
            </c:dLbl>
            <c:dLbl>
              <c:idx val="61"/>
              <c:layout>
                <c:manualLayout>
                  <c:x val="-1.7470514875567637E-16"/>
                  <c:y val="-2.18844984802431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4A3-4EF5-90C2-3155D667D272}"/>
                </c:ext>
              </c:extLst>
            </c:dLbl>
            <c:dLbl>
              <c:idx val="62"/>
              <c:layout>
                <c:manualLayout>
                  <c:x val="-1.7470514875567637E-16"/>
                  <c:y val="-2.43161094224924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4A3-4EF5-90C2-3155D667D272}"/>
                </c:ext>
              </c:extLst>
            </c:dLbl>
            <c:dLbl>
              <c:idx val="63"/>
              <c:layout>
                <c:manualLayout>
                  <c:x val="-1.7200067125646805E-16"/>
                  <c:y val="-2.30235861156219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4A3-4EF5-90C2-3155D667D272}"/>
                </c:ext>
              </c:extLst>
            </c:dLbl>
            <c:dLbl>
              <c:idx val="64"/>
              <c:layout>
                <c:manualLayout>
                  <c:x val="0"/>
                  <c:y val="4.8632218844984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4A3-4EF5-90C2-3155D667D272}"/>
                </c:ext>
              </c:extLst>
            </c:dLbl>
            <c:dLbl>
              <c:idx val="67"/>
              <c:layout>
                <c:manualLayout>
                  <c:x val="-1.7470514875567637E-16"/>
                  <c:y val="-1.2158054711246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4A3-4EF5-90C2-3155D667D272}"/>
                </c:ext>
              </c:extLst>
            </c:dLbl>
            <c:dLbl>
              <c:idx val="69"/>
              <c:layout>
                <c:manualLayout>
                  <c:x val="0"/>
                  <c:y val="-2.4315917957063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4A3-4EF5-90C2-3155D667D272}"/>
                </c:ext>
              </c:extLst>
            </c:dLbl>
            <c:dLbl>
              <c:idx val="70"/>
              <c:layout>
                <c:manualLayout>
                  <c:x val="0"/>
                  <c:y val="4.86322188449846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4A3-4EF5-90C2-3155D667D27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Figures!#REF!</c:f>
            </c:multiLvlStrRef>
          </c:cat>
          <c:val>
            <c:numRef>
              <c:f>'Savings Figures'!$E$157:$E$228</c:f>
              <c:numCache>
                <c:formatCode>0.00%</c:formatCode>
                <c:ptCount val="72"/>
                <c:pt idx="1">
                  <c:v>4.5436022819885839E-2</c:v>
                </c:pt>
                <c:pt idx="2">
                  <c:v>5.1906779661016984E-2</c:v>
                </c:pt>
                <c:pt idx="3">
                  <c:v>1.1409612913898802E-2</c:v>
                </c:pt>
                <c:pt idx="4">
                  <c:v>8.9519650655021821E-2</c:v>
                </c:pt>
                <c:pt idx="7">
                  <c:v>1.9967400162999197E-2</c:v>
                </c:pt>
                <c:pt idx="8">
                  <c:v>4.6610169491525383E-3</c:v>
                </c:pt>
                <c:pt idx="9">
                  <c:v>-6.9613772976511237E-4</c:v>
                </c:pt>
                <c:pt idx="10">
                  <c:v>7.472100921882581E-2</c:v>
                </c:pt>
                <c:pt idx="13">
                  <c:v>1.8337408312958443E-2</c:v>
                </c:pt>
                <c:pt idx="14">
                  <c:v>2.4152542372881308E-2</c:v>
                </c:pt>
                <c:pt idx="15">
                  <c:v>1.1330876442439148E-3</c:v>
                </c:pt>
                <c:pt idx="16">
                  <c:v>4.9005337214944239E-2</c:v>
                </c:pt>
                <c:pt idx="19">
                  <c:v>1.5077424612876903E-2</c:v>
                </c:pt>
                <c:pt idx="20">
                  <c:v>2.5211864406779628E-2</c:v>
                </c:pt>
                <c:pt idx="21">
                  <c:v>-3.8228504684942087E-3</c:v>
                </c:pt>
                <c:pt idx="22">
                  <c:v>4.9975739932071869E-2</c:v>
                </c:pt>
                <c:pt idx="25">
                  <c:v>4.3194784026079888E-2</c:v>
                </c:pt>
                <c:pt idx="26">
                  <c:v>4.576271186440678E-2</c:v>
                </c:pt>
                <c:pt idx="27">
                  <c:v>1.3047662734407009E-2</c:v>
                </c:pt>
                <c:pt idx="28">
                  <c:v>8.3939835031538068E-2</c:v>
                </c:pt>
                <c:pt idx="31">
                  <c:v>2.8524857375713253E-3</c:v>
                </c:pt>
                <c:pt idx="32">
                  <c:v>-3.8771186440677979E-2</c:v>
                </c:pt>
                <c:pt idx="33">
                  <c:v>-1.9287042656991431E-2</c:v>
                </c:pt>
                <c:pt idx="34">
                  <c:v>7.3993207180980181E-2</c:v>
                </c:pt>
                <c:pt idx="37">
                  <c:v>3.0766096169519148E-2</c:v>
                </c:pt>
                <c:pt idx="38">
                  <c:v>3.0932203389830524E-2</c:v>
                </c:pt>
                <c:pt idx="39">
                  <c:v>8.6654681806352975E-3</c:v>
                </c:pt>
                <c:pt idx="40">
                  <c:v>6.9626394953905893E-2</c:v>
                </c:pt>
                <c:pt idx="43">
                  <c:v>3.8916055419722831E-2</c:v>
                </c:pt>
                <c:pt idx="44">
                  <c:v>4.576271186440678E-2</c:v>
                </c:pt>
                <c:pt idx="45">
                  <c:v>1.2376157373929136E-2</c:v>
                </c:pt>
                <c:pt idx="46">
                  <c:v>9.0975254730713301E-2</c:v>
                </c:pt>
                <c:pt idx="49">
                  <c:v>3.5452322738386347E-2</c:v>
                </c:pt>
                <c:pt idx="50">
                  <c:v>4.0677966101694912E-2</c:v>
                </c:pt>
                <c:pt idx="51">
                  <c:v>5.5816010197547242E-3</c:v>
                </c:pt>
                <c:pt idx="52">
                  <c:v>8.8064046579330396E-2</c:v>
                </c:pt>
                <c:pt idx="55">
                  <c:v>3.4026079869600656E-2</c:v>
                </c:pt>
                <c:pt idx="56">
                  <c:v>3.3898305084745811E-2</c:v>
                </c:pt>
                <c:pt idx="57">
                  <c:v>8.5889003489903679E-3</c:v>
                </c:pt>
                <c:pt idx="58">
                  <c:v>8.9519650655021862E-2</c:v>
                </c:pt>
                <c:pt idx="61">
                  <c:v>2.6691116544417214E-2</c:v>
                </c:pt>
                <c:pt idx="62">
                  <c:v>2.9025423728813615E-2</c:v>
                </c:pt>
                <c:pt idx="63">
                  <c:v>3.1721663514861186E-3</c:v>
                </c:pt>
                <c:pt idx="64">
                  <c:v>7.2052401746724906E-2</c:v>
                </c:pt>
                <c:pt idx="67">
                  <c:v>4.2379788101059426E-2</c:v>
                </c:pt>
                <c:pt idx="68">
                  <c:v>4.8940677966101756E-2</c:v>
                </c:pt>
                <c:pt idx="69">
                  <c:v>7.3325312807393014E-3</c:v>
                </c:pt>
                <c:pt idx="70">
                  <c:v>9.4614264919941793E-2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4A3-4EF5-90C2-3155D667D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3001407"/>
        <c:axId val="173008063"/>
      </c:barChart>
      <c:catAx>
        <c:axId val="35386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904"/>
        <c:crosses val="autoZero"/>
        <c:auto val="1"/>
        <c:lblAlgn val="ctr"/>
        <c:lblOffset val="100"/>
        <c:noMultiLvlLbl val="0"/>
      </c:catAx>
      <c:valAx>
        <c:axId val="35386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% Savings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488"/>
        <c:crosses val="autoZero"/>
        <c:crossBetween val="between"/>
        <c:majorUnit val="4.0000000000000008E-2"/>
      </c:valAx>
      <c:valAx>
        <c:axId val="173008063"/>
        <c:scaling>
          <c:orientation val="minMax"/>
          <c:max val="0.24000000000000002"/>
          <c:min val="-0.12000000000000001"/>
        </c:scaling>
        <c:delete val="1"/>
        <c:axPos val="r"/>
        <c:numFmt formatCode="0%" sourceLinked="0"/>
        <c:majorTickMark val="out"/>
        <c:minorTickMark val="none"/>
        <c:tickLblPos val="nextTo"/>
        <c:crossAx val="173001407"/>
        <c:crosses val="max"/>
        <c:crossBetween val="between"/>
        <c:majorUnit val="6.0000000000000012E-2"/>
      </c:valAx>
      <c:catAx>
        <c:axId val="173001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008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'Savings Figures'!$C$240</c:f>
              <c:strCache>
                <c:ptCount val="1"/>
                <c:pt idx="0">
                  <c:v>Electricity Savings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'Savings Figures'!$A$242:$B$313</c:f>
              <c:multiLvlStrCache>
                <c:ptCount val="72"/>
                <c:lvl>
                  <c:pt idx="0">
                    <c:v> </c:v>
                  </c:pt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'Savings Figures'!$C$242:$C$313</c:f>
              <c:numCache>
                <c:formatCode>0.00%</c:formatCode>
                <c:ptCount val="72"/>
                <c:pt idx="0" formatCode="General">
                  <c:v>0</c:v>
                </c:pt>
                <c:pt idx="1">
                  <c:v>9.945750249146533E-3</c:v>
                </c:pt>
                <c:pt idx="2">
                  <c:v>1.1193939224371867E-2</c:v>
                </c:pt>
                <c:pt idx="3">
                  <c:v>7.7249834054613784E-3</c:v>
                </c:pt>
                <c:pt idx="4">
                  <c:v>3.9097420997740689E-2</c:v>
                </c:pt>
                <c:pt idx="7">
                  <c:v>2.448454100796385E-2</c:v>
                </c:pt>
                <c:pt idx="8">
                  <c:v>3.5916791128887751E-2</c:v>
                </c:pt>
                <c:pt idx="9">
                  <c:v>2.0716634035929687E-2</c:v>
                </c:pt>
                <c:pt idx="10">
                  <c:v>5.6263146478916178E-2</c:v>
                </c:pt>
                <c:pt idx="13">
                  <c:v>1.19962713878887E-2</c:v>
                </c:pt>
                <c:pt idx="14">
                  <c:v>1.0776993510356608E-2</c:v>
                </c:pt>
                <c:pt idx="15">
                  <c:v>5.2408333107446829E-3</c:v>
                </c:pt>
                <c:pt idx="16">
                  <c:v>4.2599225085777598E-2</c:v>
                </c:pt>
                <c:pt idx="19">
                  <c:v>2.3930977742828152E-2</c:v>
                </c:pt>
                <c:pt idx="20">
                  <c:v>3.8061670808065572E-2</c:v>
                </c:pt>
                <c:pt idx="21">
                  <c:v>1.6917930822643128E-2</c:v>
                </c:pt>
                <c:pt idx="22">
                  <c:v>4.4830597830247371E-2</c:v>
                </c:pt>
                <c:pt idx="25">
                  <c:v>4.2128858909726459E-3</c:v>
                </c:pt>
                <c:pt idx="26">
                  <c:v>1.2094776577107815E-3</c:v>
                </c:pt>
                <c:pt idx="27">
                  <c:v>8.5431456682264276E-3</c:v>
                </c:pt>
                <c:pt idx="28">
                  <c:v>4.3244666111733734E-2</c:v>
                </c:pt>
                <c:pt idx="31">
                  <c:v>3.0226453974038009E-3</c:v>
                </c:pt>
                <c:pt idx="32">
                  <c:v>6.587038460346856E-3</c:v>
                </c:pt>
                <c:pt idx="33">
                  <c:v>1.0676415542467837E-3</c:v>
                </c:pt>
                <c:pt idx="34">
                  <c:v>4.5920926122537051E-2</c:v>
                </c:pt>
                <c:pt idx="37">
                  <c:v>7.3303820454632572E-3</c:v>
                </c:pt>
                <c:pt idx="38">
                  <c:v>1.6187177468529886E-2</c:v>
                </c:pt>
                <c:pt idx="39">
                  <c:v>1.0708204359962434E-2</c:v>
                </c:pt>
                <c:pt idx="40">
                  <c:v>4.5358065320372558E-2</c:v>
                </c:pt>
                <c:pt idx="43">
                  <c:v>2.0265680380661809E-2</c:v>
                </c:pt>
                <c:pt idx="44">
                  <c:v>3.3253471265242231E-2</c:v>
                </c:pt>
                <c:pt idx="45">
                  <c:v>1.6284282190568766E-2</c:v>
                </c:pt>
                <c:pt idx="46">
                  <c:v>6.3875010879089963E-2</c:v>
                </c:pt>
                <c:pt idx="49">
                  <c:v>1.7323761276443805E-2</c:v>
                </c:pt>
                <c:pt idx="50">
                  <c:v>2.9408367528019695E-2</c:v>
                </c:pt>
                <c:pt idx="51">
                  <c:v>1.9403462271366866E-2</c:v>
                </c:pt>
                <c:pt idx="52">
                  <c:v>5.3107144023267085E-2</c:v>
                </c:pt>
                <c:pt idx="55">
                  <c:v>1.5623008570626467E-2</c:v>
                </c:pt>
                <c:pt idx="56">
                  <c:v>2.3905006091777141E-2</c:v>
                </c:pt>
                <c:pt idx="57">
                  <c:v>1.1999663051800127E-2</c:v>
                </c:pt>
                <c:pt idx="58">
                  <c:v>5.4528947577983877E-2</c:v>
                </c:pt>
                <c:pt idx="61">
                  <c:v>2.2646208596619696E-2</c:v>
                </c:pt>
                <c:pt idx="62">
                  <c:v>3.2748182119220565E-2</c:v>
                </c:pt>
                <c:pt idx="63">
                  <c:v>1.8978562249966722E-2</c:v>
                </c:pt>
                <c:pt idx="64">
                  <c:v>6.0252172952257578E-2</c:v>
                </c:pt>
                <c:pt idx="67">
                  <c:v>8.7683527658159142E-3</c:v>
                </c:pt>
                <c:pt idx="68">
                  <c:v>1.937609799769283E-2</c:v>
                </c:pt>
                <c:pt idx="69">
                  <c:v>1.2696041938737634E-2</c:v>
                </c:pt>
                <c:pt idx="70">
                  <c:v>2.9673083553937267E-2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E-4F4E-AEEB-6FD931773DA9}"/>
            </c:ext>
          </c:extLst>
        </c:ser>
        <c:ser>
          <c:idx val="1"/>
          <c:order val="1"/>
          <c:tx>
            <c:strRef>
              <c:f>'Savings Figures'!$D$240</c:f>
              <c:strCache>
                <c:ptCount val="1"/>
                <c:pt idx="0">
                  <c:v>Natural Gas Savings</c:v>
                </c:pt>
              </c:strCache>
            </c:strRef>
          </c:tx>
          <c:spPr>
            <a:pattFill prst="pct70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multiLvlStrRef>
              <c:f>'Savings Figures'!$A$242:$B$313</c:f>
              <c:multiLvlStrCache>
                <c:ptCount val="72"/>
                <c:lvl>
                  <c:pt idx="0">
                    <c:v> </c:v>
                  </c:pt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'Savings Figures'!$D$242:$D$313</c:f>
              <c:numCache>
                <c:formatCode>0.00%</c:formatCode>
                <c:ptCount val="72"/>
                <c:pt idx="1">
                  <c:v>4.1875837113058284E-2</c:v>
                </c:pt>
                <c:pt idx="2">
                  <c:v>1.0533116126946775E-2</c:v>
                </c:pt>
                <c:pt idx="3">
                  <c:v>4.3928519450206691E-2</c:v>
                </c:pt>
                <c:pt idx="4">
                  <c:v>5.1071551171138388E-2</c:v>
                </c:pt>
                <c:pt idx="7">
                  <c:v>4.1849646022837604E-2</c:v>
                </c:pt>
                <c:pt idx="8">
                  <c:v>1.8968135256696359E-2</c:v>
                </c:pt>
                <c:pt idx="9">
                  <c:v>4.2476455536043067E-2</c:v>
                </c:pt>
                <c:pt idx="10">
                  <c:v>5.3474658972124951E-2</c:v>
                </c:pt>
                <c:pt idx="13">
                  <c:v>2.2018462247143766E-2</c:v>
                </c:pt>
                <c:pt idx="14">
                  <c:v>4.0605853976733823E-3</c:v>
                </c:pt>
                <c:pt idx="15">
                  <c:v>2.8869431275865099E-2</c:v>
                </c:pt>
                <c:pt idx="16">
                  <c:v>2.9323948147494061E-2</c:v>
                </c:pt>
                <c:pt idx="19">
                  <c:v>2.4606468053365582E-2</c:v>
                </c:pt>
                <c:pt idx="20">
                  <c:v>1.6101280248094207E-2</c:v>
                </c:pt>
                <c:pt idx="21">
                  <c:v>3.0216345244960297E-2</c:v>
                </c:pt>
                <c:pt idx="22">
                  <c:v>2.683628838239286E-2</c:v>
                </c:pt>
                <c:pt idx="25">
                  <c:v>5.0063617810699915E-2</c:v>
                </c:pt>
                <c:pt idx="26">
                  <c:v>1.1008430489172431E-2</c:v>
                </c:pt>
                <c:pt idx="27">
                  <c:v>5.2307221111350242E-2</c:v>
                </c:pt>
                <c:pt idx="28">
                  <c:v>6.3554046184369217E-2</c:v>
                </c:pt>
                <c:pt idx="31">
                  <c:v>5.4540312866499616E-2</c:v>
                </c:pt>
                <c:pt idx="32">
                  <c:v>2.3480008559577704E-2</c:v>
                </c:pt>
                <c:pt idx="33">
                  <c:v>5.3655164759058863E-2</c:v>
                </c:pt>
                <c:pt idx="34">
                  <c:v>6.8598236290608794E-2</c:v>
                </c:pt>
                <c:pt idx="37">
                  <c:v>3.2517625614570299E-2</c:v>
                </c:pt>
                <c:pt idx="38">
                  <c:v>1.1669926182921701E-2</c:v>
                </c:pt>
                <c:pt idx="39">
                  <c:v>3.8743744114281393E-2</c:v>
                </c:pt>
                <c:pt idx="40">
                  <c:v>3.44250876659783E-2</c:v>
                </c:pt>
                <c:pt idx="43">
                  <c:v>4.4371473918646029E-2</c:v>
                </c:pt>
                <c:pt idx="44">
                  <c:v>1.9658990333803313E-2</c:v>
                </c:pt>
                <c:pt idx="45">
                  <c:v>4.7669470548271912E-2</c:v>
                </c:pt>
                <c:pt idx="46">
                  <c:v>5.2284417226810834E-2</c:v>
                </c:pt>
                <c:pt idx="49">
                  <c:v>3.8545567124366992E-2</c:v>
                </c:pt>
                <c:pt idx="50">
                  <c:v>1.7188338451572603E-2</c:v>
                </c:pt>
                <c:pt idx="51">
                  <c:v>4.0644446823578061E-2</c:v>
                </c:pt>
                <c:pt idx="52">
                  <c:v>4.3942297972831952E-2</c:v>
                </c:pt>
                <c:pt idx="55">
                  <c:v>5.1700819375235373E-2</c:v>
                </c:pt>
                <c:pt idx="56">
                  <c:v>2.2195310970041002E-2</c:v>
                </c:pt>
                <c:pt idx="57">
                  <c:v>5.1031294126437657E-2</c:v>
                </c:pt>
                <c:pt idx="58">
                  <c:v>6.419060006025358E-2</c:v>
                </c:pt>
                <c:pt idx="61">
                  <c:v>3.9445586531707322E-2</c:v>
                </c:pt>
                <c:pt idx="62">
                  <c:v>1.7667024057002535E-2</c:v>
                </c:pt>
                <c:pt idx="63">
                  <c:v>4.2663465019971168E-2</c:v>
                </c:pt>
                <c:pt idx="64">
                  <c:v>4.5563720820655892E-2</c:v>
                </c:pt>
                <c:pt idx="67">
                  <c:v>1.0338929403467216E-2</c:v>
                </c:pt>
                <c:pt idx="68">
                  <c:v>9.751501229466053E-3</c:v>
                </c:pt>
                <c:pt idx="69">
                  <c:v>9.7426144885682259E-3</c:v>
                </c:pt>
                <c:pt idx="70">
                  <c:v>1.9646671627858915E-2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E-4F4E-AEEB-6FD931773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53869488"/>
        <c:axId val="353869904"/>
      </c:barChart>
      <c:barChart>
        <c:barDir val="col"/>
        <c:grouping val="clustered"/>
        <c:varyColors val="0"/>
        <c:ser>
          <c:idx val="2"/>
          <c:order val="2"/>
          <c:tx>
            <c:strRef>
              <c:f>'Savings Figures'!$E$240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15875">
              <a:solidFill>
                <a:schemeClr val="tx1"/>
              </a:solidFill>
              <a:prstDash val="sysDash"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Figures!#REF!</c:f>
            </c:multiLvlStrRef>
          </c:cat>
          <c:val>
            <c:numRef>
              <c:f>'Savings Figures'!$E$242:$E$313</c:f>
              <c:numCache>
                <c:formatCode>0.00%</c:formatCode>
                <c:ptCount val="72"/>
                <c:pt idx="1">
                  <c:v>5.1821587362204817E-2</c:v>
                </c:pt>
                <c:pt idx="2">
                  <c:v>2.1727055351318643E-2</c:v>
                </c:pt>
                <c:pt idx="3">
                  <c:v>5.1653502855668068E-2</c:v>
                </c:pt>
                <c:pt idx="4">
                  <c:v>9.0168972168879077E-2</c:v>
                </c:pt>
                <c:pt idx="7">
                  <c:v>6.6334187030801461E-2</c:v>
                </c:pt>
                <c:pt idx="8">
                  <c:v>5.4884926385584107E-2</c:v>
                </c:pt>
                <c:pt idx="9">
                  <c:v>6.3193089571972755E-2</c:v>
                </c:pt>
                <c:pt idx="10">
                  <c:v>0.10973780545104113</c:v>
                </c:pt>
                <c:pt idx="13">
                  <c:v>3.4014733635032462E-2</c:v>
                </c:pt>
                <c:pt idx="14">
                  <c:v>1.483757890802999E-2</c:v>
                </c:pt>
                <c:pt idx="15">
                  <c:v>3.4110264586609783E-2</c:v>
                </c:pt>
                <c:pt idx="16">
                  <c:v>7.1923173233271659E-2</c:v>
                </c:pt>
                <c:pt idx="19">
                  <c:v>4.8537445796193734E-2</c:v>
                </c:pt>
                <c:pt idx="20">
                  <c:v>5.4162951056159779E-2</c:v>
                </c:pt>
                <c:pt idx="21">
                  <c:v>4.7134276067603426E-2</c:v>
                </c:pt>
                <c:pt idx="22">
                  <c:v>7.1666886212640224E-2</c:v>
                </c:pt>
                <c:pt idx="25">
                  <c:v>5.4276503701672557E-2</c:v>
                </c:pt>
                <c:pt idx="26">
                  <c:v>1.2217908146883213E-2</c:v>
                </c:pt>
                <c:pt idx="27">
                  <c:v>6.085036677957667E-2</c:v>
                </c:pt>
                <c:pt idx="28">
                  <c:v>0.10679871229610295</c:v>
                </c:pt>
                <c:pt idx="31">
                  <c:v>5.7562958263903417E-2</c:v>
                </c:pt>
                <c:pt idx="32">
                  <c:v>3.0067047019924562E-2</c:v>
                </c:pt>
                <c:pt idx="33">
                  <c:v>5.4722806313305644E-2</c:v>
                </c:pt>
                <c:pt idx="34">
                  <c:v>0.11451916241314584</c:v>
                </c:pt>
                <c:pt idx="37">
                  <c:v>3.9848007660033553E-2</c:v>
                </c:pt>
                <c:pt idx="38">
                  <c:v>2.7857103651451588E-2</c:v>
                </c:pt>
                <c:pt idx="39">
                  <c:v>4.9451948474243827E-2</c:v>
                </c:pt>
                <c:pt idx="40">
                  <c:v>7.9783152986350858E-2</c:v>
                </c:pt>
                <c:pt idx="43">
                  <c:v>6.4637154299307831E-2</c:v>
                </c:pt>
                <c:pt idx="44">
                  <c:v>5.2912461599045543E-2</c:v>
                </c:pt>
                <c:pt idx="45">
                  <c:v>6.3953752738840686E-2</c:v>
                </c:pt>
                <c:pt idx="46">
                  <c:v>0.1161594281059008</c:v>
                </c:pt>
                <c:pt idx="49">
                  <c:v>5.5869328400810797E-2</c:v>
                </c:pt>
                <c:pt idx="50">
                  <c:v>4.6596705979592298E-2</c:v>
                </c:pt>
                <c:pt idx="51">
                  <c:v>6.0047909094944923E-2</c:v>
                </c:pt>
                <c:pt idx="52">
                  <c:v>9.7049441996099037E-2</c:v>
                </c:pt>
                <c:pt idx="55">
                  <c:v>6.7323827945861836E-2</c:v>
                </c:pt>
                <c:pt idx="56">
                  <c:v>4.6100317061818143E-2</c:v>
                </c:pt>
                <c:pt idx="57">
                  <c:v>6.3030957178237784E-2</c:v>
                </c:pt>
                <c:pt idx="58">
                  <c:v>0.11871954763823746</c:v>
                </c:pt>
                <c:pt idx="61">
                  <c:v>6.2091795128327021E-2</c:v>
                </c:pt>
                <c:pt idx="62">
                  <c:v>5.0415206176223096E-2</c:v>
                </c:pt>
                <c:pt idx="63">
                  <c:v>6.1642027269937893E-2</c:v>
                </c:pt>
                <c:pt idx="64">
                  <c:v>0.10581589377291348</c:v>
                </c:pt>
                <c:pt idx="67">
                  <c:v>1.9107282169283132E-2</c:v>
                </c:pt>
                <c:pt idx="68">
                  <c:v>2.9127599227158883E-2</c:v>
                </c:pt>
                <c:pt idx="69">
                  <c:v>2.2438656427305859E-2</c:v>
                </c:pt>
                <c:pt idx="70">
                  <c:v>4.9319755181796182E-2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BE-4F4E-AEEB-6FD931773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3001407"/>
        <c:axId val="173008063"/>
      </c:barChart>
      <c:catAx>
        <c:axId val="35386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904"/>
        <c:crosses val="autoZero"/>
        <c:auto val="1"/>
        <c:lblAlgn val="ctr"/>
        <c:lblOffset val="100"/>
        <c:noMultiLvlLbl val="0"/>
      </c:catAx>
      <c:valAx>
        <c:axId val="35386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% Savings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488"/>
        <c:crosses val="autoZero"/>
        <c:crossBetween val="between"/>
      </c:valAx>
      <c:valAx>
        <c:axId val="173008063"/>
        <c:scaling>
          <c:orientation val="minMax"/>
          <c:max val="0.25"/>
          <c:min val="-5.000000000000001E-2"/>
        </c:scaling>
        <c:delete val="1"/>
        <c:axPos val="r"/>
        <c:numFmt formatCode="0%" sourceLinked="0"/>
        <c:majorTickMark val="out"/>
        <c:minorTickMark val="none"/>
        <c:tickLblPos val="nextTo"/>
        <c:crossAx val="173001407"/>
        <c:crosses val="max"/>
        <c:crossBetween val="between"/>
        <c:majorUnit val="5.000000000000001E-2"/>
      </c:valAx>
      <c:catAx>
        <c:axId val="173001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008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'Savings Figures'!$F$155</c:f>
              <c:strCache>
                <c:ptCount val="1"/>
                <c:pt idx="0">
                  <c:v>EnergyPlus Unmet Thermostat %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'Savings Figures'!$A$157:$B$228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'Savings Figures'!$F$157:$F$228</c:f>
              <c:numCache>
                <c:formatCode>0.00%</c:formatCode>
                <c:ptCount val="72"/>
                <c:pt idx="1">
                  <c:v>0.15127314814814799</c:v>
                </c:pt>
                <c:pt idx="2">
                  <c:v>0.209722222222222</c:v>
                </c:pt>
                <c:pt idx="3">
                  <c:v>0.13923611111111101</c:v>
                </c:pt>
                <c:pt idx="4">
                  <c:v>9.2650462962962907E-2</c:v>
                </c:pt>
                <c:pt idx="7">
                  <c:v>7.2280092592592493E-2</c:v>
                </c:pt>
                <c:pt idx="8">
                  <c:v>0.112268518518518</c:v>
                </c:pt>
                <c:pt idx="9">
                  <c:v>7.0081018518518501E-2</c:v>
                </c:pt>
                <c:pt idx="10">
                  <c:v>5.6770833333333298E-2</c:v>
                </c:pt>
                <c:pt idx="13">
                  <c:v>0.163194444444444</c:v>
                </c:pt>
                <c:pt idx="14">
                  <c:v>0.228009259259259</c:v>
                </c:pt>
                <c:pt idx="15">
                  <c:v>0.19253472222222201</c:v>
                </c:pt>
                <c:pt idx="16">
                  <c:v>8.4722222222222199E-2</c:v>
                </c:pt>
                <c:pt idx="19">
                  <c:v>0.101157407407407</c:v>
                </c:pt>
                <c:pt idx="20">
                  <c:v>8.6805555555555497E-2</c:v>
                </c:pt>
                <c:pt idx="21">
                  <c:v>0.141782407407407</c:v>
                </c:pt>
                <c:pt idx="22">
                  <c:v>7.3842592592592599E-2</c:v>
                </c:pt>
                <c:pt idx="25">
                  <c:v>0.202662037037037</c:v>
                </c:pt>
                <c:pt idx="26">
                  <c:v>0.23240740740740701</c:v>
                </c:pt>
                <c:pt idx="27">
                  <c:v>0.234606481481481</c:v>
                </c:pt>
                <c:pt idx="28">
                  <c:v>0.170775462962962</c:v>
                </c:pt>
                <c:pt idx="31">
                  <c:v>0.26788194444444402</c:v>
                </c:pt>
                <c:pt idx="32">
                  <c:v>0.34369212962962897</c:v>
                </c:pt>
                <c:pt idx="33">
                  <c:v>0.24739583333333301</c:v>
                </c:pt>
                <c:pt idx="34">
                  <c:v>0.22517361111111101</c:v>
                </c:pt>
                <c:pt idx="37">
                  <c:v>0.13796296296296201</c:v>
                </c:pt>
                <c:pt idx="38">
                  <c:v>0.22442129629629601</c:v>
                </c:pt>
                <c:pt idx="39">
                  <c:v>0.123842592592592</c:v>
                </c:pt>
                <c:pt idx="40">
                  <c:v>7.0370370370370305E-2</c:v>
                </c:pt>
                <c:pt idx="43">
                  <c:v>0.10734953703703699</c:v>
                </c:pt>
                <c:pt idx="44">
                  <c:v>0.15954861111111099</c:v>
                </c:pt>
                <c:pt idx="45">
                  <c:v>0.108680555555555</c:v>
                </c:pt>
                <c:pt idx="46">
                  <c:v>3.3738425925925901E-2</c:v>
                </c:pt>
                <c:pt idx="49">
                  <c:v>0.101331018518518</c:v>
                </c:pt>
                <c:pt idx="50">
                  <c:v>0.15185185185185099</c:v>
                </c:pt>
                <c:pt idx="51">
                  <c:v>8.7384259259259203E-2</c:v>
                </c:pt>
                <c:pt idx="52">
                  <c:v>2.90509259259259E-2</c:v>
                </c:pt>
                <c:pt idx="55">
                  <c:v>0.202604166666666</c:v>
                </c:pt>
                <c:pt idx="56">
                  <c:v>0.24635416666666601</c:v>
                </c:pt>
                <c:pt idx="57">
                  <c:v>0.188831018518518</c:v>
                </c:pt>
                <c:pt idx="58">
                  <c:v>0.149884259259259</c:v>
                </c:pt>
                <c:pt idx="61">
                  <c:v>7.3668981481481405E-2</c:v>
                </c:pt>
                <c:pt idx="62">
                  <c:v>0.119849537037037</c:v>
                </c:pt>
                <c:pt idx="63">
                  <c:v>6.8460648148148104E-2</c:v>
                </c:pt>
                <c:pt idx="64">
                  <c:v>1.48726851851851E-2</c:v>
                </c:pt>
                <c:pt idx="67">
                  <c:v>0.12997685185185101</c:v>
                </c:pt>
                <c:pt idx="68">
                  <c:v>0.25636574074073998</c:v>
                </c:pt>
                <c:pt idx="69">
                  <c:v>0.118576388888888</c:v>
                </c:pt>
                <c:pt idx="70">
                  <c:v>8.4027777777777701E-2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4-473C-A7FE-4B19331D5DEA}"/>
            </c:ext>
          </c:extLst>
        </c:ser>
        <c:ser>
          <c:idx val="1"/>
          <c:order val="1"/>
          <c:tx>
            <c:strRef>
              <c:f>'Savings Figures'!$G$155</c:f>
              <c:strCache>
                <c:ptCount val="1"/>
                <c:pt idx="0">
                  <c:v>BRS Unmet Thermostat %</c:v>
                </c:pt>
              </c:strCache>
            </c:strRef>
          </c:tx>
          <c:spPr>
            <a:pattFill prst="pct30">
              <a:fgClr>
                <a:schemeClr val="accent4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cat>
            <c:multiLvlStrRef>
              <c:f>'Savings Figures'!$A$157:$B$228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'Savings Figures'!$G$157:$G$228</c:f>
              <c:numCache>
                <c:formatCode>0.0%</c:formatCode>
                <c:ptCount val="72"/>
                <c:pt idx="1">
                  <c:v>0.10100000000000001</c:v>
                </c:pt>
                <c:pt idx="2">
                  <c:v>3.6999999999999998E-2</c:v>
                </c:pt>
                <c:pt idx="3">
                  <c:v>7.7302631578947373E-2</c:v>
                </c:pt>
                <c:pt idx="4">
                  <c:v>0.12</c:v>
                </c:pt>
                <c:pt idx="7">
                  <c:v>0.10199999999999999</c:v>
                </c:pt>
                <c:pt idx="8">
                  <c:v>7.4999999999999997E-2</c:v>
                </c:pt>
                <c:pt idx="9">
                  <c:v>5.8845029239766082E-2</c:v>
                </c:pt>
                <c:pt idx="10">
                  <c:v>0.107</c:v>
                </c:pt>
                <c:pt idx="13">
                  <c:v>5.3999999999999999E-2</c:v>
                </c:pt>
                <c:pt idx="14">
                  <c:v>0.02</c:v>
                </c:pt>
                <c:pt idx="15">
                  <c:v>1.7999999999999999E-2</c:v>
                </c:pt>
                <c:pt idx="16">
                  <c:v>4.5999999999999999E-2</c:v>
                </c:pt>
                <c:pt idx="19">
                  <c:v>6.5000000000000002E-2</c:v>
                </c:pt>
                <c:pt idx="20">
                  <c:v>0.04</c:v>
                </c:pt>
                <c:pt idx="21">
                  <c:v>2.6864035087719298E-2</c:v>
                </c:pt>
                <c:pt idx="22">
                  <c:v>5.7000000000000002E-2</c:v>
                </c:pt>
                <c:pt idx="25">
                  <c:v>7.4999999999999997E-2</c:v>
                </c:pt>
                <c:pt idx="26">
                  <c:v>2.5000000000000001E-2</c:v>
                </c:pt>
                <c:pt idx="27">
                  <c:v>6.4510233918128657E-2</c:v>
                </c:pt>
                <c:pt idx="28">
                  <c:v>7.6999999999999999E-2</c:v>
                </c:pt>
                <c:pt idx="31">
                  <c:v>0.20399999999999999</c:v>
                </c:pt>
                <c:pt idx="32">
                  <c:v>0.21100000000000002</c:v>
                </c:pt>
                <c:pt idx="33">
                  <c:v>0.16684941520467836</c:v>
                </c:pt>
                <c:pt idx="34">
                  <c:v>0.17899999999999999</c:v>
                </c:pt>
                <c:pt idx="37">
                  <c:v>6.0999999999999999E-2</c:v>
                </c:pt>
                <c:pt idx="38">
                  <c:v>3.1E-2</c:v>
                </c:pt>
                <c:pt idx="39">
                  <c:v>2.9422514619883041E-2</c:v>
                </c:pt>
                <c:pt idx="40">
                  <c:v>5.5E-2</c:v>
                </c:pt>
                <c:pt idx="43">
                  <c:v>7.5999999999999998E-2</c:v>
                </c:pt>
                <c:pt idx="44">
                  <c:v>3.2000000000000001E-2</c:v>
                </c:pt>
                <c:pt idx="45">
                  <c:v>5.0073099415204679E-2</c:v>
                </c:pt>
                <c:pt idx="46">
                  <c:v>7.6999999999999999E-2</c:v>
                </c:pt>
                <c:pt idx="49">
                  <c:v>0.105</c:v>
                </c:pt>
                <c:pt idx="50">
                  <c:v>5.8000000000000003E-2</c:v>
                </c:pt>
                <c:pt idx="51">
                  <c:v>8.2000000000000003E-2</c:v>
                </c:pt>
                <c:pt idx="52">
                  <c:v>8.5999999999999993E-2</c:v>
                </c:pt>
                <c:pt idx="55">
                  <c:v>0.08</c:v>
                </c:pt>
                <c:pt idx="56">
                  <c:v>3.7999999999999999E-2</c:v>
                </c:pt>
                <c:pt idx="57">
                  <c:v>5.0073099415204679E-2</c:v>
                </c:pt>
                <c:pt idx="58">
                  <c:v>9.2999999999999999E-2</c:v>
                </c:pt>
                <c:pt idx="61">
                  <c:v>0.10100000000000001</c:v>
                </c:pt>
                <c:pt idx="62">
                  <c:v>5.8999999999999997E-2</c:v>
                </c:pt>
                <c:pt idx="63">
                  <c:v>7.1999999999999995E-2</c:v>
                </c:pt>
                <c:pt idx="64">
                  <c:v>7.8E-2</c:v>
                </c:pt>
                <c:pt idx="67">
                  <c:v>9.2999999999999999E-2</c:v>
                </c:pt>
                <c:pt idx="68">
                  <c:v>4.7E-2</c:v>
                </c:pt>
                <c:pt idx="69">
                  <c:v>7.2002923976608194E-2</c:v>
                </c:pt>
                <c:pt idx="70">
                  <c:v>9.2999999999999999E-2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4-473C-A7FE-4B19331D5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53869488"/>
        <c:axId val="353869904"/>
      </c:barChart>
      <c:catAx>
        <c:axId val="35386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904"/>
        <c:crosses val="autoZero"/>
        <c:auto val="1"/>
        <c:lblAlgn val="ctr"/>
        <c:lblOffset val="100"/>
        <c:noMultiLvlLbl val="0"/>
      </c:catAx>
      <c:valAx>
        <c:axId val="353869904"/>
        <c:scaling>
          <c:orientation val="minMax"/>
          <c:max val="0.3500000000000000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Unmet Thermostat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6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'Electricity Breakdown Figures'!$C$2</c:f>
              <c:strCache>
                <c:ptCount val="1"/>
                <c:pt idx="0">
                  <c:v>Fan Savings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'Electricity Breakdown Figures'!$A$4:$B$75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'Electricity Breakdown Figures'!$C$4:$C$75</c:f>
              <c:numCache>
                <c:formatCode>0.0%</c:formatCode>
                <c:ptCount val="72"/>
                <c:pt idx="1">
                  <c:v>-2.689486552567236E-2</c:v>
                </c:pt>
                <c:pt idx="2">
                  <c:v>-1.3135593220338984E-2</c:v>
                </c:pt>
                <c:pt idx="3">
                  <c:v>-2.0827778448436085E-2</c:v>
                </c:pt>
                <c:pt idx="4">
                  <c:v>-4.7792333818534698E-2</c:v>
                </c:pt>
                <c:pt idx="7">
                  <c:v>-3.7286063569682136E-2</c:v>
                </c:pt>
                <c:pt idx="8">
                  <c:v>-5.9745762711864409E-2</c:v>
                </c:pt>
                <c:pt idx="9">
                  <c:v>-2.5161161065672403E-2</c:v>
                </c:pt>
                <c:pt idx="10">
                  <c:v>-3.905870936438622E-2</c:v>
                </c:pt>
                <c:pt idx="13">
                  <c:v>-2.0374898125509302E-3</c:v>
                </c:pt>
                <c:pt idx="14">
                  <c:v>-2.5423728813559342E-3</c:v>
                </c:pt>
                <c:pt idx="15">
                  <c:v>-1.1211124977364498E-3</c:v>
                </c:pt>
                <c:pt idx="16">
                  <c:v>-6.0650169820475495E-3</c:v>
                </c:pt>
                <c:pt idx="19">
                  <c:v>-1.2836185819070903E-2</c:v>
                </c:pt>
                <c:pt idx="20">
                  <c:v>-2.4576271186440679E-2</c:v>
                </c:pt>
                <c:pt idx="21">
                  <c:v>-8.3194693260903469E-3</c:v>
                </c:pt>
                <c:pt idx="22">
                  <c:v>-8.7336244541484694E-3</c:v>
                </c:pt>
                <c:pt idx="25">
                  <c:v>-1.3651181744091278E-2</c:v>
                </c:pt>
                <c:pt idx="26">
                  <c:v>2.5423728813559155E-3</c:v>
                </c:pt>
                <c:pt idx="27">
                  <c:v>-1.5398090629253737E-2</c:v>
                </c:pt>
                <c:pt idx="28">
                  <c:v>-2.5958272683163509E-2</c:v>
                </c:pt>
                <c:pt idx="31">
                  <c:v>-7.9869600651996719E-2</c:v>
                </c:pt>
                <c:pt idx="32">
                  <c:v>-0.11779661016949151</c:v>
                </c:pt>
                <c:pt idx="33">
                  <c:v>-5.6922216785048448E-2</c:v>
                </c:pt>
                <c:pt idx="34">
                  <c:v>-8.0786026200873357E-2</c:v>
                </c:pt>
                <c:pt idx="37">
                  <c:v>-1.1002444987775062E-2</c:v>
                </c:pt>
                <c:pt idx="38">
                  <c:v>-1.228813559322034E-2</c:v>
                </c:pt>
                <c:pt idx="39">
                  <c:v>-6.791566313056413E-3</c:v>
                </c:pt>
                <c:pt idx="40">
                  <c:v>-1.5283842794759812E-2</c:v>
                </c:pt>
                <c:pt idx="43">
                  <c:v>-1.1002444987775062E-2</c:v>
                </c:pt>
                <c:pt idx="44">
                  <c:v>-4.4491525423728806E-3</c:v>
                </c:pt>
                <c:pt idx="45">
                  <c:v>-7.6478604272593341E-3</c:v>
                </c:pt>
                <c:pt idx="46">
                  <c:v>-2.0863658418243568E-2</c:v>
                </c:pt>
                <c:pt idx="49">
                  <c:v>-2.7098614506927448E-2</c:v>
                </c:pt>
                <c:pt idx="50">
                  <c:v>-2.5423728813559324E-2</c:v>
                </c:pt>
                <c:pt idx="51">
                  <c:v>-2.0186551400962351E-2</c:v>
                </c:pt>
                <c:pt idx="52">
                  <c:v>-2.7899078117418728E-2</c:v>
                </c:pt>
                <c:pt idx="55">
                  <c:v>-1.3447432762836171E-2</c:v>
                </c:pt>
                <c:pt idx="56">
                  <c:v>-1.2076271186440684E-2</c:v>
                </c:pt>
                <c:pt idx="57">
                  <c:v>-9.7635612814741795E-3</c:v>
                </c:pt>
                <c:pt idx="58">
                  <c:v>-2.2804463852498787E-2</c:v>
                </c:pt>
                <c:pt idx="61">
                  <c:v>-2.5468622656886715E-2</c:v>
                </c:pt>
                <c:pt idx="62">
                  <c:v>-3.2838983050847467E-2</c:v>
                </c:pt>
                <c:pt idx="63">
                  <c:v>-1.7841620187002413E-2</c:v>
                </c:pt>
                <c:pt idx="64">
                  <c:v>-1.8195050946142637E-2</c:v>
                </c:pt>
                <c:pt idx="67">
                  <c:v>-2.0171149144254264E-2</c:v>
                </c:pt>
                <c:pt idx="68">
                  <c:v>-1.2076271186440684E-2</c:v>
                </c:pt>
                <c:pt idx="69">
                  <c:v>-1.6120643632093725E-2</c:v>
                </c:pt>
                <c:pt idx="70">
                  <c:v>-3.1295487627365351E-2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9-4B9E-8048-C8301230C53F}"/>
            </c:ext>
          </c:extLst>
        </c:ser>
        <c:ser>
          <c:idx val="1"/>
          <c:order val="1"/>
          <c:tx>
            <c:strRef>
              <c:f>'Electricity Breakdown Figures'!$D$2</c:f>
              <c:strCache>
                <c:ptCount val="1"/>
                <c:pt idx="0">
                  <c:v>Cooling Savings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'Electricity Breakdown Figures'!$A$4:$B$75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'Electricity Breakdown Figures'!$D$4:$D$75</c:f>
              <c:numCache>
                <c:formatCode>0.0%</c:formatCode>
                <c:ptCount val="72"/>
                <c:pt idx="1">
                  <c:v>1.1613691931540349E-2</c:v>
                </c:pt>
                <c:pt idx="2">
                  <c:v>1.0805084745762706E-2</c:v>
                </c:pt>
                <c:pt idx="3">
                  <c:v>5.2148591898593145E-3</c:v>
                </c:pt>
                <c:pt idx="4">
                  <c:v>2.5958272683163509E-2</c:v>
                </c:pt>
                <c:pt idx="7">
                  <c:v>1.1817440912795438E-2</c:v>
                </c:pt>
                <c:pt idx="8">
                  <c:v>1.5466101694915226E-2</c:v>
                </c:pt>
                <c:pt idx="9">
                  <c:v>3.3935571463867614E-3</c:v>
                </c:pt>
                <c:pt idx="10">
                  <c:v>2.6200873362445407E-2</c:v>
                </c:pt>
                <c:pt idx="13">
                  <c:v>3.8712306438467708E-3</c:v>
                </c:pt>
                <c:pt idx="14">
                  <c:v>4.0254237288135488E-3</c:v>
                </c:pt>
                <c:pt idx="15">
                  <c:v>1.9524268465600529E-3</c:v>
                </c:pt>
                <c:pt idx="16">
                  <c:v>9.9466278505579743E-3</c:v>
                </c:pt>
                <c:pt idx="19">
                  <c:v>8.557457212713936E-3</c:v>
                </c:pt>
                <c:pt idx="20">
                  <c:v>1.8432203389830492E-2</c:v>
                </c:pt>
                <c:pt idx="21">
                  <c:v>2.9033639137283677E-3</c:v>
                </c:pt>
                <c:pt idx="22">
                  <c:v>1.0431829209121779E-2</c:v>
                </c:pt>
                <c:pt idx="25">
                  <c:v>7.1312143439282733E-3</c:v>
                </c:pt>
                <c:pt idx="26">
                  <c:v>5.2966101694915252E-3</c:v>
                </c:pt>
                <c:pt idx="27">
                  <c:v>2.6975305695006229E-3</c:v>
                </c:pt>
                <c:pt idx="28">
                  <c:v>1.9408054342552154E-2</c:v>
                </c:pt>
                <c:pt idx="31">
                  <c:v>1.4466177669111653E-2</c:v>
                </c:pt>
                <c:pt idx="32">
                  <c:v>1.1864406779661026E-2</c:v>
                </c:pt>
                <c:pt idx="33">
                  <c:v>4.5885663330588414E-3</c:v>
                </c:pt>
                <c:pt idx="34">
                  <c:v>3.2508491023774864E-2</c:v>
                </c:pt>
                <c:pt idx="37">
                  <c:v>6.5199674001630049E-3</c:v>
                </c:pt>
                <c:pt idx="38">
                  <c:v>6.7796610169491203E-3</c:v>
                </c:pt>
                <c:pt idx="39">
                  <c:v>2.6145307640035578E-3</c:v>
                </c:pt>
                <c:pt idx="40">
                  <c:v>1.5283842794759818E-2</c:v>
                </c:pt>
                <c:pt idx="43">
                  <c:v>1.2224938875305545E-3</c:v>
                </c:pt>
                <c:pt idx="44">
                  <c:v>6.3559322033896945E-4</c:v>
                </c:pt>
                <c:pt idx="45">
                  <c:v>-1.2391450448473863E-4</c:v>
                </c:pt>
                <c:pt idx="46">
                  <c:v>1.9165453663270254E-2</c:v>
                </c:pt>
                <c:pt idx="49">
                  <c:v>7.5387123064384704E-3</c:v>
                </c:pt>
                <c:pt idx="50">
                  <c:v>1.2076271186440645E-2</c:v>
                </c:pt>
                <c:pt idx="51">
                  <c:v>1.952426846560046E-3</c:v>
                </c:pt>
                <c:pt idx="52">
                  <c:v>1.7952450266860744E-2</c:v>
                </c:pt>
                <c:pt idx="55">
                  <c:v>1.426242868785662E-3</c:v>
                </c:pt>
                <c:pt idx="56">
                  <c:v>-2.1186440677966401E-3</c:v>
                </c:pt>
                <c:pt idx="57">
                  <c:v>-1.2952358654940339E-3</c:v>
                </c:pt>
                <c:pt idx="58">
                  <c:v>2.2076661814653075E-2</c:v>
                </c:pt>
                <c:pt idx="61">
                  <c:v>9.7799511002444901E-3</c:v>
                </c:pt>
                <c:pt idx="62">
                  <c:v>1.6313559322033887E-2</c:v>
                </c:pt>
                <c:pt idx="63">
                  <c:v>3.2203429361178084E-3</c:v>
                </c:pt>
                <c:pt idx="64">
                  <c:v>1.5041242115477915E-2</c:v>
                </c:pt>
                <c:pt idx="67">
                  <c:v>6.7237163814180762E-3</c:v>
                </c:pt>
                <c:pt idx="68">
                  <c:v>4.2372881355932047E-3</c:v>
                </c:pt>
                <c:pt idx="69">
                  <c:v>1.2336369782368136E-3</c:v>
                </c:pt>
                <c:pt idx="70">
                  <c:v>2.1591460456089274E-2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9-4B9E-8048-C8301230C53F}"/>
            </c:ext>
          </c:extLst>
        </c:ser>
        <c:ser>
          <c:idx val="3"/>
          <c:order val="2"/>
          <c:tx>
            <c:strRef>
              <c:f>'Electricity Breakdown Figures'!$E$2</c:f>
              <c:strCache>
                <c:ptCount val="1"/>
                <c:pt idx="0">
                  <c:v>Pump Savings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'Electricity Breakdown Figures'!$A$4:$B$75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'Electricity Breakdown Figures'!$E$4:$E$75</c:f>
              <c:numCache>
                <c:formatCode>0.0%</c:formatCode>
                <c:ptCount val="72"/>
                <c:pt idx="1">
                  <c:v>5.5012224938875308E-3</c:v>
                </c:pt>
                <c:pt idx="2">
                  <c:v>4.4491525423728806E-3</c:v>
                </c:pt>
                <c:pt idx="3">
                  <c:v>2.4445821764267238E-3</c:v>
                </c:pt>
                <c:pt idx="4">
                  <c:v>1.3828238719068412E-2</c:v>
                </c:pt>
                <c:pt idx="7">
                  <c:v>3.87123064384678E-3</c:v>
                </c:pt>
                <c:pt idx="8">
                  <c:v>1.6949152542372896E-3</c:v>
                </c:pt>
                <c:pt idx="9">
                  <c:v>1.5815143046002619E-3</c:v>
                </c:pt>
                <c:pt idx="10">
                  <c:v>1.4070839398350314E-2</c:v>
                </c:pt>
                <c:pt idx="13">
                  <c:v>1.8337408312958452E-3</c:v>
                </c:pt>
                <c:pt idx="14">
                  <c:v>2.1186440677966119E-3</c:v>
                </c:pt>
                <c:pt idx="15">
                  <c:v>8.9462171218696615E-4</c:v>
                </c:pt>
                <c:pt idx="16">
                  <c:v>5.3372149442018407E-3</c:v>
                </c:pt>
                <c:pt idx="19">
                  <c:v>1.0187449062754696E-3</c:v>
                </c:pt>
                <c:pt idx="20">
                  <c:v>0</c:v>
                </c:pt>
                <c:pt idx="21">
                  <c:v>4.8955609622309008E-4</c:v>
                </c:pt>
                <c:pt idx="22">
                  <c:v>5.5798156234837431E-3</c:v>
                </c:pt>
                <c:pt idx="25">
                  <c:v>4.278728606356968E-3</c:v>
                </c:pt>
                <c:pt idx="26">
                  <c:v>4.2372881355932238E-3</c:v>
                </c:pt>
                <c:pt idx="27">
                  <c:v>1.6995732637013559E-3</c:v>
                </c:pt>
                <c:pt idx="28">
                  <c:v>1.0431829209121784E-2</c:v>
                </c:pt>
                <c:pt idx="31">
                  <c:v>5.7049714751426254E-3</c:v>
                </c:pt>
                <c:pt idx="32">
                  <c:v>4.6610169491525461E-3</c:v>
                </c:pt>
                <c:pt idx="33">
                  <c:v>2.3905577454916681E-3</c:v>
                </c:pt>
                <c:pt idx="34">
                  <c:v>1.6739446870451237E-2</c:v>
                </c:pt>
                <c:pt idx="37">
                  <c:v>3.0562347188264043E-3</c:v>
                </c:pt>
                <c:pt idx="38">
                  <c:v>2.9661016949152565E-3</c:v>
                </c:pt>
                <c:pt idx="39">
                  <c:v>1.2454419878137578E-3</c:v>
                </c:pt>
                <c:pt idx="40">
                  <c:v>8.0058224163027641E-3</c:v>
                </c:pt>
                <c:pt idx="43">
                  <c:v>2.8524857375713101E-3</c:v>
                </c:pt>
                <c:pt idx="44">
                  <c:v>2.3305084745762683E-3</c:v>
                </c:pt>
                <c:pt idx="45">
                  <c:v>8.8975977001531123E-4</c:v>
                </c:pt>
                <c:pt idx="46">
                  <c:v>1.0674429888403687E-2</c:v>
                </c:pt>
                <c:pt idx="49">
                  <c:v>3.6674816625916857E-3</c:v>
                </c:pt>
                <c:pt idx="50">
                  <c:v>2.754237288135591E-3</c:v>
                </c:pt>
                <c:pt idx="51">
                  <c:v>1.3727812899812222E-3</c:v>
                </c:pt>
                <c:pt idx="52">
                  <c:v>9.4614264919941748E-3</c:v>
                </c:pt>
                <c:pt idx="55">
                  <c:v>2.8524857375713101E-3</c:v>
                </c:pt>
                <c:pt idx="56">
                  <c:v>1.4830508474576237E-3</c:v>
                </c:pt>
                <c:pt idx="57">
                  <c:v>8.2182503475984917E-4</c:v>
                </c:pt>
                <c:pt idx="58">
                  <c:v>1.2372634643377E-2</c:v>
                </c:pt>
                <c:pt idx="61">
                  <c:v>2.8524857375713101E-3</c:v>
                </c:pt>
                <c:pt idx="62">
                  <c:v>1.6949152542372896E-3</c:v>
                </c:pt>
                <c:pt idx="63">
                  <c:v>1.1525572003373121E-3</c:v>
                </c:pt>
                <c:pt idx="64">
                  <c:v>8.0058224163027641E-3</c:v>
                </c:pt>
                <c:pt idx="67">
                  <c:v>5.297473512632437E-3</c:v>
                </c:pt>
                <c:pt idx="68">
                  <c:v>5.0847457627118684E-3</c:v>
                </c:pt>
                <c:pt idx="69">
                  <c:v>1.5516271867284763E-3</c:v>
                </c:pt>
                <c:pt idx="70">
                  <c:v>1.1887433284813195E-2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A9-4B9E-8048-C8301230C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05410848"/>
        <c:axId val="405417920"/>
      </c:barChart>
      <c:barChart>
        <c:barDir val="col"/>
        <c:grouping val="clustered"/>
        <c:varyColors val="0"/>
        <c:ser>
          <c:idx val="2"/>
          <c:order val="3"/>
          <c:tx>
            <c:strRef>
              <c:f>'Electricity Breakdown Figures'!$F$2</c:f>
              <c:strCache>
                <c:ptCount val="1"/>
                <c:pt idx="0">
                  <c:v>Electricity Savings</c:v>
                </c:pt>
              </c:strCache>
            </c:strRef>
          </c:tx>
          <c:spPr>
            <a:noFill/>
            <a:ln w="15875"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7854249013582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A9-4B9E-8048-C8301230C53F}"/>
                </c:ext>
              </c:extLst>
            </c:dLbl>
            <c:dLbl>
              <c:idx val="2"/>
              <c:layout>
                <c:manualLayout>
                  <c:x val="0"/>
                  <c:y val="-1.1775930957487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A9-4B9E-8048-C8301230C53F}"/>
                </c:ext>
              </c:extLst>
            </c:dLbl>
            <c:dLbl>
              <c:idx val="3"/>
              <c:layout>
                <c:manualLayout>
                  <c:x val="0"/>
                  <c:y val="-2.9120079940603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A9-4B9E-8048-C8301230C53F}"/>
                </c:ext>
              </c:extLst>
            </c:dLbl>
            <c:dLbl>
              <c:idx val="4"/>
              <c:layout>
                <c:manualLayout>
                  <c:x val="0"/>
                  <c:y val="-7.2306441986321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A9-4B9E-8048-C8301230C53F}"/>
                </c:ext>
              </c:extLst>
            </c:dLbl>
            <c:dLbl>
              <c:idx val="7"/>
              <c:layout>
                <c:manualLayout>
                  <c:x val="-2.3949211688502663E-17"/>
                  <c:y val="-2.127473724566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A9-4B9E-8048-C8301230C53F}"/>
                </c:ext>
              </c:extLst>
            </c:dLbl>
            <c:dLbl>
              <c:idx val="8"/>
              <c:layout>
                <c:manualLayout>
                  <c:x val="0"/>
                  <c:y val="-2.0893408041629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A9-4B9E-8048-C8301230C53F}"/>
                </c:ext>
              </c:extLst>
            </c:dLbl>
            <c:dLbl>
              <c:idx val="9"/>
              <c:layout>
                <c:manualLayout>
                  <c:x val="-2.3949211688502663E-17"/>
                  <c:y val="3.67513852666120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A9-4B9E-8048-C8301230C53F}"/>
                </c:ext>
              </c:extLst>
            </c:dLbl>
            <c:dLbl>
              <c:idx val="10"/>
              <c:layout>
                <c:manualLayout>
                  <c:x val="0"/>
                  <c:y val="-7.521984541300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A9-4B9E-8048-C8301230C53F}"/>
                </c:ext>
              </c:extLst>
            </c:dLbl>
            <c:dLbl>
              <c:idx val="13"/>
              <c:layout>
                <c:manualLayout>
                  <c:x val="0"/>
                  <c:y val="6.078564731210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A9-4B9E-8048-C8301230C53F}"/>
                </c:ext>
              </c:extLst>
            </c:dLbl>
            <c:dLbl>
              <c:idx val="14"/>
              <c:layout>
                <c:manualLayout>
                  <c:x val="-4.7898423377005326E-17"/>
                  <c:y val="9.1178470968152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A9-4B9E-8048-C8301230C53F}"/>
                </c:ext>
              </c:extLst>
            </c:dLbl>
            <c:dLbl>
              <c:idx val="15"/>
              <c:layout>
                <c:manualLayout>
                  <c:x val="0"/>
                  <c:y val="9.1178470968152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A9-4B9E-8048-C8301230C53F}"/>
                </c:ext>
              </c:extLst>
            </c:dLbl>
            <c:dLbl>
              <c:idx val="19"/>
              <c:layout>
                <c:manualLayout>
                  <c:x val="-4.7898423377005326E-17"/>
                  <c:y val="-9.117847096815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A9-4B9E-8048-C8301230C53F}"/>
                </c:ext>
              </c:extLst>
            </c:dLbl>
            <c:dLbl>
              <c:idx val="20"/>
              <c:layout>
                <c:manualLayout>
                  <c:x val="-4.7898423377005326E-17"/>
                  <c:y val="-2.735330197687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1A9-4B9E-8048-C8301230C53F}"/>
                </c:ext>
              </c:extLst>
            </c:dLbl>
            <c:dLbl>
              <c:idx val="21"/>
              <c:layout>
                <c:manualLayout>
                  <c:x val="-4.7898423377005326E-17"/>
                  <c:y val="3.16631006203474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1A9-4B9E-8048-C8301230C53F}"/>
                </c:ext>
              </c:extLst>
            </c:dLbl>
            <c:dLbl>
              <c:idx val="22"/>
              <c:layout>
                <c:manualLayout>
                  <c:x val="0"/>
                  <c:y val="-6.0785647312101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1A9-4B9E-8048-C8301230C53F}"/>
                </c:ext>
              </c:extLst>
            </c:dLbl>
            <c:dLbl>
              <c:idx val="25"/>
              <c:layout>
                <c:manualLayout>
                  <c:x val="-4.7898423377005326E-17"/>
                  <c:y val="-1.823569419363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1A9-4B9E-8048-C8301230C53F}"/>
                </c:ext>
              </c:extLst>
            </c:dLbl>
            <c:dLbl>
              <c:idx val="26"/>
              <c:layout>
                <c:manualLayout>
                  <c:x val="4.7898423377005326E-17"/>
                  <c:y val="9.1178470968152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1A9-4B9E-8048-C8301230C53F}"/>
                </c:ext>
              </c:extLst>
            </c:dLbl>
            <c:dLbl>
              <c:idx val="28"/>
              <c:layout>
                <c:manualLayout>
                  <c:x val="0"/>
                  <c:y val="-4.2041890404913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1A9-4B9E-8048-C8301230C53F}"/>
                </c:ext>
              </c:extLst>
            </c:dLbl>
            <c:dLbl>
              <c:idx val="31"/>
              <c:layout>
                <c:manualLayout>
                  <c:x val="0"/>
                  <c:y val="-2.3805914667195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1A9-4B9E-8048-C8301230C53F}"/>
                </c:ext>
              </c:extLst>
            </c:dLbl>
            <c:dLbl>
              <c:idx val="32"/>
              <c:layout>
                <c:manualLayout>
                  <c:x val="0"/>
                  <c:y val="-3.64696590208173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1A9-4B9E-8048-C8301230C53F}"/>
                </c:ext>
              </c:extLst>
            </c:dLbl>
            <c:dLbl>
              <c:idx val="33"/>
              <c:layout>
                <c:manualLayout>
                  <c:x val="0"/>
                  <c:y val="-6.0785647312101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1A9-4B9E-8048-C8301230C53F}"/>
                </c:ext>
              </c:extLst>
            </c:dLbl>
            <c:dLbl>
              <c:idx val="34"/>
              <c:layout>
                <c:manualLayout>
                  <c:x val="0"/>
                  <c:y val="-8.7122345234716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1A9-4B9E-8048-C8301230C53F}"/>
                </c:ext>
              </c:extLst>
            </c:dLbl>
            <c:dLbl>
              <c:idx val="37"/>
              <c:layout>
                <c:manualLayout>
                  <c:x val="0"/>
                  <c:y val="-9.117847096815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A9-4B9E-8048-C8301230C53F}"/>
                </c:ext>
              </c:extLst>
            </c:dLbl>
            <c:dLbl>
              <c:idx val="38"/>
              <c:layout>
                <c:manualLayout>
                  <c:x val="0"/>
                  <c:y val="-9.1178470968152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1A9-4B9E-8048-C8301230C53F}"/>
                </c:ext>
              </c:extLst>
            </c:dLbl>
            <c:dLbl>
              <c:idx val="39"/>
              <c:layout>
                <c:manualLayout>
                  <c:x val="0"/>
                  <c:y val="3.16631006203474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1A9-4B9E-8048-C8301230C53F}"/>
                </c:ext>
              </c:extLst>
            </c:dLbl>
            <c:dLbl>
              <c:idx val="40"/>
              <c:layout>
                <c:manualLayout>
                  <c:x val="0"/>
                  <c:y val="-1.810855108155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1A9-4B9E-8048-C8301230C53F}"/>
                </c:ext>
              </c:extLst>
            </c:dLbl>
            <c:dLbl>
              <c:idx val="46"/>
              <c:layout>
                <c:manualLayout>
                  <c:x val="0"/>
                  <c:y val="-2.3679012948961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1A9-4B9E-8048-C8301230C53F}"/>
                </c:ext>
              </c:extLst>
            </c:dLbl>
            <c:dLbl>
              <c:idx val="49"/>
              <c:layout>
                <c:manualLayout>
                  <c:x val="-9.5796846754010652E-17"/>
                  <c:y val="-1.8235694193630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1A9-4B9E-8048-C8301230C53F}"/>
                </c:ext>
              </c:extLst>
            </c:dLbl>
            <c:dLbl>
              <c:idx val="50"/>
              <c:layout>
                <c:manualLayout>
                  <c:x val="0"/>
                  <c:y val="-2.431401961126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1A9-4B9E-8048-C8301230C53F}"/>
                </c:ext>
              </c:extLst>
            </c:dLbl>
            <c:dLbl>
              <c:idx val="51"/>
              <c:layout>
                <c:manualLayout>
                  <c:x val="-9.5796846754010652E-17"/>
                  <c:y val="6.3326201240694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1A9-4B9E-8048-C8301230C53F}"/>
                </c:ext>
              </c:extLst>
            </c:dLbl>
            <c:dLbl>
              <c:idx val="52"/>
              <c:layout>
                <c:manualLayout>
                  <c:x val="0"/>
                  <c:y val="-4.8628278536109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1A9-4B9E-8048-C8301230C53F}"/>
                </c:ext>
              </c:extLst>
            </c:dLbl>
            <c:dLbl>
              <c:idx val="57"/>
              <c:layout>
                <c:manualLayout>
                  <c:x val="-9.5796846754010652E-17"/>
                  <c:y val="1.215712946242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1A9-4B9E-8048-C8301230C53F}"/>
                </c:ext>
              </c:extLst>
            </c:dLbl>
            <c:dLbl>
              <c:idx val="58"/>
              <c:layout>
                <c:manualLayout>
                  <c:x val="-1.915936935080213E-16"/>
                  <c:y val="-3.0011633073031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1A9-4B9E-8048-C8301230C53F}"/>
                </c:ext>
              </c:extLst>
            </c:dLbl>
            <c:dLbl>
              <c:idx val="61"/>
              <c:layout>
                <c:manualLayout>
                  <c:x val="9.5796846754010652E-17"/>
                  <c:y val="-1.177568164173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1A9-4B9E-8048-C8301230C53F}"/>
                </c:ext>
              </c:extLst>
            </c:dLbl>
            <c:dLbl>
              <c:idx val="62"/>
              <c:layout>
                <c:manualLayout>
                  <c:x val="0"/>
                  <c:y val="-2.0639604605161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1A9-4B9E-8048-C8301230C53F}"/>
                </c:ext>
              </c:extLst>
            </c:dLbl>
            <c:dLbl>
              <c:idx val="64"/>
              <c:layout>
                <c:manualLayout>
                  <c:x val="0"/>
                  <c:y val="-2.3932816385430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1A9-4B9E-8048-C8301230C53F}"/>
                </c:ext>
              </c:extLst>
            </c:dLbl>
            <c:dLbl>
              <c:idx val="67"/>
              <c:layout>
                <c:manualLayout>
                  <c:x val="0"/>
                  <c:y val="-1.5196411828025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1A9-4B9E-8048-C8301230C53F}"/>
                </c:ext>
              </c:extLst>
            </c:dLbl>
            <c:dLbl>
              <c:idx val="68"/>
              <c:layout>
                <c:manualLayout>
                  <c:x val="0"/>
                  <c:y val="-9.1178470968152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1A9-4B9E-8048-C8301230C53F}"/>
                </c:ext>
              </c:extLst>
            </c:dLbl>
            <c:dLbl>
              <c:idx val="70"/>
              <c:layout>
                <c:manualLayout>
                  <c:x val="0"/>
                  <c:y val="-5.4325856060544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1A9-4B9E-8048-C8301230C5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'Electricity Breakdown Figures'!$A$4:$B$75</c:f>
              <c:multiLvlStrCache>
                <c:ptCount val="72"/>
                <c:lvl>
                  <c:pt idx="1">
                    <c:v>New York</c:v>
                  </c:pt>
                  <c:pt idx="2">
                    <c:v>Houston</c:v>
                  </c:pt>
                  <c:pt idx="3">
                    <c:v>Minneapolis</c:v>
                  </c:pt>
                  <c:pt idx="4">
                    <c:v>Seattle</c:v>
                  </c:pt>
                  <c:pt idx="7">
                    <c:v>New York</c:v>
                  </c:pt>
                  <c:pt idx="8">
                    <c:v>Houston</c:v>
                  </c:pt>
                  <c:pt idx="9">
                    <c:v>Minneapolis</c:v>
                  </c:pt>
                  <c:pt idx="10">
                    <c:v>Seattle</c:v>
                  </c:pt>
                  <c:pt idx="13">
                    <c:v>New York</c:v>
                  </c:pt>
                  <c:pt idx="14">
                    <c:v>Houston</c:v>
                  </c:pt>
                  <c:pt idx="15">
                    <c:v>Minneapolis</c:v>
                  </c:pt>
                  <c:pt idx="16">
                    <c:v>Seattle</c:v>
                  </c:pt>
                  <c:pt idx="19">
                    <c:v>New York</c:v>
                  </c:pt>
                  <c:pt idx="20">
                    <c:v>Houston</c:v>
                  </c:pt>
                  <c:pt idx="21">
                    <c:v>Minneapolis</c:v>
                  </c:pt>
                  <c:pt idx="22">
                    <c:v>Seattle</c:v>
                  </c:pt>
                  <c:pt idx="25">
                    <c:v>New York</c:v>
                  </c:pt>
                  <c:pt idx="26">
                    <c:v>Houston</c:v>
                  </c:pt>
                  <c:pt idx="27">
                    <c:v>Minneapolis</c:v>
                  </c:pt>
                  <c:pt idx="28">
                    <c:v>Seattle</c:v>
                  </c:pt>
                  <c:pt idx="31">
                    <c:v>New York</c:v>
                  </c:pt>
                  <c:pt idx="32">
                    <c:v>Houston</c:v>
                  </c:pt>
                  <c:pt idx="33">
                    <c:v>Minneapolis</c:v>
                  </c:pt>
                  <c:pt idx="34">
                    <c:v>Seattle</c:v>
                  </c:pt>
                  <c:pt idx="37">
                    <c:v>New York</c:v>
                  </c:pt>
                  <c:pt idx="38">
                    <c:v>Houston</c:v>
                  </c:pt>
                  <c:pt idx="39">
                    <c:v>Minneapolis</c:v>
                  </c:pt>
                  <c:pt idx="40">
                    <c:v>Seattle</c:v>
                  </c:pt>
                  <c:pt idx="43">
                    <c:v>New York</c:v>
                  </c:pt>
                  <c:pt idx="44">
                    <c:v>Houston</c:v>
                  </c:pt>
                  <c:pt idx="45">
                    <c:v>Minneapolis</c:v>
                  </c:pt>
                  <c:pt idx="46">
                    <c:v>Seattle</c:v>
                  </c:pt>
                  <c:pt idx="49">
                    <c:v>New York</c:v>
                  </c:pt>
                  <c:pt idx="50">
                    <c:v>Houston</c:v>
                  </c:pt>
                  <c:pt idx="51">
                    <c:v>Minneapolis</c:v>
                  </c:pt>
                  <c:pt idx="52">
                    <c:v>Seattle</c:v>
                  </c:pt>
                  <c:pt idx="55">
                    <c:v>New York</c:v>
                  </c:pt>
                  <c:pt idx="56">
                    <c:v>Houston</c:v>
                  </c:pt>
                  <c:pt idx="57">
                    <c:v>Minneapolis</c:v>
                  </c:pt>
                  <c:pt idx="58">
                    <c:v>Seattle</c:v>
                  </c:pt>
                  <c:pt idx="61">
                    <c:v>New York</c:v>
                  </c:pt>
                  <c:pt idx="62">
                    <c:v>Houston</c:v>
                  </c:pt>
                  <c:pt idx="63">
                    <c:v>Minneapolis</c:v>
                  </c:pt>
                  <c:pt idx="64">
                    <c:v>Seattle</c:v>
                  </c:pt>
                  <c:pt idx="67">
                    <c:v>New York</c:v>
                  </c:pt>
                  <c:pt idx="68">
                    <c:v>Houston</c:v>
                  </c:pt>
                  <c:pt idx="69">
                    <c:v>Minneapolis</c:v>
                  </c:pt>
                  <c:pt idx="70">
                    <c:v>Seattle</c:v>
                  </c:pt>
                  <c:pt idx="71">
                    <c:v> </c:v>
                  </c:pt>
                </c:lvl>
                <c:lvl>
                  <c:pt idx="0">
                    <c:v>ASHRAE Guideline 36</c:v>
                  </c:pt>
                  <c:pt idx="6">
                    <c:v>Avg Zn Damper
Linear</c:v>
                  </c:pt>
                  <c:pt idx="12">
                    <c:v>Max Zn Damper Var Limits
T&amp;R </c:v>
                  </c:pt>
                  <c:pt idx="18">
                    <c:v>Max Zn Damper
T&amp;R</c:v>
                  </c:pt>
                  <c:pt idx="24">
                    <c:v>OAT
Linear</c:v>
                  </c:pt>
                  <c:pt idx="30">
                    <c:v>RAT "Bad Reset"
Linear</c:v>
                  </c:pt>
                  <c:pt idx="36">
                    <c:v>RAT
Linear</c:v>
                  </c:pt>
                  <c:pt idx="42">
                    <c:v>Zn Cooling − Zn Heating
Linear</c:v>
                  </c:pt>
                  <c:pt idx="48">
                    <c:v>Zn Cooling − Zn Heating
T&amp;R</c:v>
                  </c:pt>
                  <c:pt idx="54">
                    <c:v>Zn Cooling
Linear</c:v>
                  </c:pt>
                  <c:pt idx="60">
                    <c:v>Zn Cooling
T&amp;R</c:v>
                  </c:pt>
                  <c:pt idx="66">
                    <c:v>Zn Heating
Linear</c:v>
                  </c:pt>
                </c:lvl>
              </c:multiLvlStrCache>
            </c:multiLvlStrRef>
          </c:cat>
          <c:val>
            <c:numRef>
              <c:f>'Electricity Breakdown Figures'!$F$4:$F$75</c:f>
              <c:numCache>
                <c:formatCode>0.0%</c:formatCode>
                <c:ptCount val="72"/>
                <c:pt idx="1">
                  <c:v>-9.7799511002445803E-3</c:v>
                </c:pt>
                <c:pt idx="2">
                  <c:v>2.1186440677966401E-3</c:v>
                </c:pt>
                <c:pt idx="3">
                  <c:v>-1.3168337082158013E-2</c:v>
                </c:pt>
                <c:pt idx="4">
                  <c:v>-8.2484230955846647E-3</c:v>
                </c:pt>
                <c:pt idx="7">
                  <c:v>-2.1801140994295035E-2</c:v>
                </c:pt>
                <c:pt idx="8">
                  <c:v>-4.2372881355932202E-2</c:v>
                </c:pt>
                <c:pt idx="9">
                  <c:v>-2.0186089614696409E-2</c:v>
                </c:pt>
                <c:pt idx="10">
                  <c:v>1.2130033964095272E-3</c:v>
                </c:pt>
                <c:pt idx="13">
                  <c:v>3.6674816625916814E-3</c:v>
                </c:pt>
                <c:pt idx="14">
                  <c:v>4.0254237288135106E-3</c:v>
                </c:pt>
                <c:pt idx="15">
                  <c:v>1.7905688595150572E-3</c:v>
                </c:pt>
                <c:pt idx="16">
                  <c:v>9.2188258127123383E-3</c:v>
                </c:pt>
                <c:pt idx="19">
                  <c:v>-3.4637326813366284E-3</c:v>
                </c:pt>
                <c:pt idx="20">
                  <c:v>-5.932203389830532E-3</c:v>
                </c:pt>
                <c:pt idx="21">
                  <c:v>-4.9590999156059242E-3</c:v>
                </c:pt>
                <c:pt idx="22">
                  <c:v>7.5206210577390175E-3</c:v>
                </c:pt>
                <c:pt idx="25">
                  <c:v>-2.2412387938060196E-3</c:v>
                </c:pt>
                <c:pt idx="26">
                  <c:v>1.2076271186440684E-2</c:v>
                </c:pt>
                <c:pt idx="27">
                  <c:v>-1.1000986796063015E-2</c:v>
                </c:pt>
                <c:pt idx="28">
                  <c:v>3.8816108685104352E-3</c:v>
                </c:pt>
                <c:pt idx="31">
                  <c:v>-5.9698451507742459E-2</c:v>
                </c:pt>
                <c:pt idx="32">
                  <c:v>-0.10127118644067798</c:v>
                </c:pt>
                <c:pt idx="33">
                  <c:v>-4.9943092706508839E-2</c:v>
                </c:pt>
                <c:pt idx="34">
                  <c:v>-3.1538088306647193E-2</c:v>
                </c:pt>
                <c:pt idx="37">
                  <c:v>-1.426242868785662E-3</c:v>
                </c:pt>
                <c:pt idx="38">
                  <c:v>-2.3305084745762592E-3</c:v>
                </c:pt>
                <c:pt idx="39">
                  <c:v>-2.9315935612397731E-3</c:v>
                </c:pt>
                <c:pt idx="40">
                  <c:v>8.0058224163028109E-3</c:v>
                </c:pt>
                <c:pt idx="43">
                  <c:v>-6.9274653626732567E-3</c:v>
                </c:pt>
                <c:pt idx="44">
                  <c:v>-1.483050847457633E-3</c:v>
                </c:pt>
                <c:pt idx="45">
                  <c:v>-6.8820151617361028E-3</c:v>
                </c:pt>
                <c:pt idx="46">
                  <c:v>9.2188258127123383E-3</c:v>
                </c:pt>
                <c:pt idx="49">
                  <c:v>-1.6096169519152388E-2</c:v>
                </c:pt>
                <c:pt idx="50">
                  <c:v>-1.059322033898305E-2</c:v>
                </c:pt>
                <c:pt idx="51">
                  <c:v>-1.6911635314141926E-2</c:v>
                </c:pt>
                <c:pt idx="52">
                  <c:v>-4.8520135856379367E-4</c:v>
                </c:pt>
                <c:pt idx="55">
                  <c:v>-9.3724531377343285E-3</c:v>
                </c:pt>
                <c:pt idx="56">
                  <c:v>-1.2288135593220301E-2</c:v>
                </c:pt>
                <c:pt idx="57">
                  <c:v>-1.0236972112216317E-2</c:v>
                </c:pt>
                <c:pt idx="58">
                  <c:v>1.1887433284813245E-2</c:v>
                </c:pt>
                <c:pt idx="61">
                  <c:v>-1.2836185819070957E-2</c:v>
                </c:pt>
                <c:pt idx="62">
                  <c:v>-1.4618644067796562E-2</c:v>
                </c:pt>
                <c:pt idx="63">
                  <c:v>-1.3537568534936206E-2</c:v>
                </c:pt>
                <c:pt idx="64">
                  <c:v>4.6094129063561692E-3</c:v>
                </c:pt>
                <c:pt idx="67">
                  <c:v>-8.3537082314589176E-3</c:v>
                </c:pt>
                <c:pt idx="68">
                  <c:v>-2.5423728813558778E-3</c:v>
                </c:pt>
                <c:pt idx="69">
                  <c:v>-1.3335379467135372E-2</c:v>
                </c:pt>
                <c:pt idx="70">
                  <c:v>1.9408054342552607E-3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1A9-4B9E-8048-C8301230C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46911952"/>
        <c:axId val="2046910704"/>
      </c:barChart>
      <c:catAx>
        <c:axId val="40541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417920"/>
        <c:crosses val="autoZero"/>
        <c:auto val="1"/>
        <c:lblAlgn val="ctr"/>
        <c:lblOffset val="100"/>
        <c:noMultiLvlLbl val="0"/>
      </c:catAx>
      <c:valAx>
        <c:axId val="405417920"/>
        <c:scaling>
          <c:orientation val="minMax"/>
          <c:max val="8.0000000000000016E-2"/>
          <c:min val="-0.16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</a:rPr>
                  <a:t>% Savings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410848"/>
        <c:crosses val="autoZero"/>
        <c:crossBetween val="between"/>
        <c:majorUnit val="4.0000000000000008E-2"/>
      </c:valAx>
      <c:valAx>
        <c:axId val="2046910704"/>
        <c:scaling>
          <c:orientation val="minMax"/>
          <c:max val="6.0000000000000012E-2"/>
        </c:scaling>
        <c:delete val="1"/>
        <c:axPos val="r"/>
        <c:numFmt formatCode="General" sourceLinked="1"/>
        <c:majorTickMark val="out"/>
        <c:minorTickMark val="none"/>
        <c:tickLblPos val="nextTo"/>
        <c:crossAx val="2046911952"/>
        <c:crosses val="max"/>
        <c:crossBetween val="between"/>
      </c:valAx>
      <c:catAx>
        <c:axId val="204691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6910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390526</xdr:colOff>
      <xdr:row>2</xdr:row>
      <xdr:rowOff>104775</xdr:rowOff>
    </xdr:from>
    <xdr:to>
      <xdr:col>23</xdr:col>
      <xdr:colOff>200025</xdr:colOff>
      <xdr:row>19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D500E79-0656-4A53-944F-A3A5808AD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243171</xdr:colOff>
      <xdr:row>6</xdr:row>
      <xdr:rowOff>106455</xdr:rowOff>
    </xdr:from>
    <xdr:to>
      <xdr:col>30</xdr:col>
      <xdr:colOff>425824</xdr:colOff>
      <xdr:row>31</xdr:row>
      <xdr:rowOff>163605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026028-CF2A-4F88-81B9-4F5CD7524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526902</xdr:colOff>
      <xdr:row>4</xdr:row>
      <xdr:rowOff>38715</xdr:rowOff>
    </xdr:from>
    <xdr:to>
      <xdr:col>10</xdr:col>
      <xdr:colOff>135032</xdr:colOff>
      <xdr:row>26</xdr:row>
      <xdr:rowOff>26333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263C70-7544-4965-A05B-CA9AA1764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272977</xdr:colOff>
      <xdr:row>57</xdr:row>
      <xdr:rowOff>149375</xdr:rowOff>
    </xdr:from>
    <xdr:to>
      <xdr:col>9</xdr:col>
      <xdr:colOff>2330822</xdr:colOff>
      <xdr:row>85</xdr:row>
      <xdr:rowOff>73175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17ABC2-C936-4383-8B9B-E1695D00A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272531</xdr:colOff>
      <xdr:row>112</xdr:row>
      <xdr:rowOff>3361</xdr:rowOff>
    </xdr:from>
    <xdr:to>
      <xdr:col>8</xdr:col>
      <xdr:colOff>1501589</xdr:colOff>
      <xdr:row>136</xdr:row>
      <xdr:rowOff>24315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57FA91-D5B2-44C7-B940-A369A2B31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513415</xdr:colOff>
      <xdr:row>149</xdr:row>
      <xdr:rowOff>112245</xdr:rowOff>
    </xdr:from>
    <xdr:to>
      <xdr:col>13</xdr:col>
      <xdr:colOff>235323</xdr:colOff>
      <xdr:row>177</xdr:row>
      <xdr:rowOff>1120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2AE9D8-3A68-4513-AEF8-5934E94E7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421900</xdr:colOff>
      <xdr:row>243</xdr:row>
      <xdr:rowOff>112060</xdr:rowOff>
    </xdr:from>
    <xdr:to>
      <xdr:col>11</xdr:col>
      <xdr:colOff>22412</xdr:colOff>
      <xdr:row>270</xdr:row>
      <xdr:rowOff>140635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166CCD4-C7DD-4D88-8ABF-8096C388A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713255</xdr:colOff>
      <xdr:row>177</xdr:row>
      <xdr:rowOff>67797</xdr:rowOff>
    </xdr:from>
    <xdr:to>
      <xdr:col>11</xdr:col>
      <xdr:colOff>241488</xdr:colOff>
      <xdr:row>236</xdr:row>
      <xdr:rowOff>105897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00A05EA-309A-4547-AF6D-35E113D8F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</xdr:row>
      <xdr:rowOff>53975</xdr:rowOff>
    </xdr:from>
    <xdr:to>
      <xdr:col>21</xdr:col>
      <xdr:colOff>415925</xdr:colOff>
      <xdr:row>24</xdr:row>
      <xdr:rowOff>41593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81046D8-A8A0-4385-BB72-E534D3683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77</xdr:row>
      <xdr:rowOff>104775</xdr:rowOff>
    </xdr:from>
    <xdr:to>
      <xdr:col>21</xdr:col>
      <xdr:colOff>368300</xdr:colOff>
      <xdr:row>99</xdr:row>
      <xdr:rowOff>92393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B7C3A35-3308-4A9C-AD87-AA91A4C65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8C37-DD55-46B7-BFEC-BCB02AEC2B7D}">
  <sheetPr codeName="Sheet1"/>
  <dimension ref="A1:AK117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76" sqref="A76:XFD77"/>
    </sheetView>
  </sheetViews>
  <sheetFormatPr defaultRowHeight="15" x14ac:dyDescent="0.25"/>
  <cols>
    <col min="1" max="1" width="8.28515625" bestFit="1" customWidth="1"/>
    <col min="2" max="2" width="36.42578125" bestFit="1" customWidth="1"/>
    <col min="3" max="3" width="23" bestFit="1" customWidth="1"/>
    <col min="4" max="4" width="12" bestFit="1" customWidth="1"/>
    <col min="5" max="5" width="32.85546875" bestFit="1" customWidth="1"/>
    <col min="6" max="6" width="33.7109375" bestFit="1" customWidth="1"/>
    <col min="7" max="7" width="35.7109375" bestFit="1" customWidth="1"/>
    <col min="8" max="8" width="32.28515625" bestFit="1" customWidth="1"/>
    <col min="9" max="9" width="42.85546875" style="13" bestFit="1" customWidth="1"/>
    <col min="10" max="10" width="44.42578125" style="14" bestFit="1" customWidth="1"/>
    <col min="11" max="11" width="26.7109375" style="14" bestFit="1" customWidth="1"/>
    <col min="12" max="12" width="25.28515625" bestFit="1" customWidth="1"/>
    <col min="13" max="13" width="40" bestFit="1" customWidth="1"/>
    <col min="14" max="14" width="27.28515625" bestFit="1" customWidth="1"/>
    <col min="15" max="15" width="25.42578125" style="14" bestFit="1" customWidth="1"/>
    <col min="16" max="16" width="39.28515625" style="14" bestFit="1" customWidth="1"/>
    <col min="17" max="17" width="27.42578125" style="14" bestFit="1" customWidth="1"/>
    <col min="18" max="18" width="35.5703125" style="14" bestFit="1" customWidth="1"/>
    <col min="19" max="19" width="34.7109375" style="14" bestFit="1" customWidth="1"/>
    <col min="20" max="20" width="36.28515625" style="14" bestFit="1" customWidth="1"/>
    <col min="21" max="21" width="29.85546875" style="14" bestFit="1" customWidth="1"/>
    <col min="22" max="22" width="27" bestFit="1" customWidth="1"/>
    <col min="23" max="23" width="29.140625" bestFit="1" customWidth="1"/>
    <col min="24" max="24" width="25.5703125" bestFit="1" customWidth="1"/>
    <col min="25" max="25" width="36.28515625" style="14" bestFit="1" customWidth="1"/>
    <col min="26" max="26" width="37.7109375" style="14" bestFit="1" customWidth="1"/>
    <col min="27" max="27" width="20.140625" style="14" bestFit="1" customWidth="1"/>
    <col min="28" max="28" width="18.5703125" bestFit="1" customWidth="1"/>
    <col min="29" max="29" width="33.42578125" bestFit="1" customWidth="1"/>
    <col min="30" max="30" width="20.7109375" bestFit="1" customWidth="1"/>
    <col min="31" max="31" width="18.7109375" style="14" bestFit="1" customWidth="1"/>
    <col min="32" max="32" width="32.7109375" style="14" bestFit="1" customWidth="1"/>
    <col min="33" max="33" width="20.85546875" style="14" bestFit="1" customWidth="1"/>
    <col min="34" max="34" width="29" style="14" bestFit="1" customWidth="1"/>
    <col min="35" max="35" width="22.7109375" style="14" bestFit="1" customWidth="1"/>
    <col min="36" max="36" width="24.28515625" style="14" bestFit="1" customWidth="1"/>
    <col min="37" max="37" width="18.28515625" style="14" bestFit="1" customWidth="1"/>
  </cols>
  <sheetData>
    <row r="1" spans="1:37" s="3" customFormat="1" ht="15.75" thickBot="1" x14ac:dyDescent="0.3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48</v>
      </c>
      <c r="G1" s="3" t="s">
        <v>4</v>
      </c>
      <c r="H1" s="3" t="s">
        <v>5</v>
      </c>
      <c r="I1" s="23" t="s">
        <v>67</v>
      </c>
      <c r="J1" s="18" t="s">
        <v>68</v>
      </c>
      <c r="K1" s="18" t="s">
        <v>69</v>
      </c>
      <c r="L1" s="3" t="s">
        <v>6</v>
      </c>
      <c r="M1" s="3" t="s">
        <v>7</v>
      </c>
      <c r="N1" s="3" t="s">
        <v>8</v>
      </c>
      <c r="O1" s="18" t="s">
        <v>85</v>
      </c>
      <c r="P1" s="18" t="s">
        <v>86</v>
      </c>
      <c r="Q1" s="18" t="s">
        <v>87</v>
      </c>
      <c r="R1" s="18" t="s">
        <v>34</v>
      </c>
      <c r="S1" s="18" t="s">
        <v>31</v>
      </c>
      <c r="T1" s="18" t="s">
        <v>32</v>
      </c>
      <c r="U1" s="18" t="s">
        <v>33</v>
      </c>
      <c r="V1" s="3" t="s">
        <v>49</v>
      </c>
      <c r="W1" s="3" t="s">
        <v>9</v>
      </c>
      <c r="X1" s="3" t="s">
        <v>10</v>
      </c>
      <c r="Y1" s="18" t="s">
        <v>70</v>
      </c>
      <c r="Z1" s="18" t="s">
        <v>71</v>
      </c>
      <c r="AA1" s="18" t="s">
        <v>72</v>
      </c>
      <c r="AB1" s="3" t="s">
        <v>11</v>
      </c>
      <c r="AC1" s="3" t="s">
        <v>12</v>
      </c>
      <c r="AD1" s="3" t="s">
        <v>13</v>
      </c>
      <c r="AE1" s="18" t="s">
        <v>82</v>
      </c>
      <c r="AF1" s="18" t="s">
        <v>83</v>
      </c>
      <c r="AG1" s="18" t="s">
        <v>84</v>
      </c>
      <c r="AH1" s="18" t="s">
        <v>35</v>
      </c>
      <c r="AI1" s="18" t="s">
        <v>28</v>
      </c>
      <c r="AJ1" s="18" t="s">
        <v>29</v>
      </c>
      <c r="AK1" s="46" t="s">
        <v>30</v>
      </c>
    </row>
    <row r="2" spans="1:37" s="6" customFormat="1" x14ac:dyDescent="0.25">
      <c r="A2" s="6" t="s">
        <v>37</v>
      </c>
      <c r="B2" s="7" t="s">
        <v>17</v>
      </c>
      <c r="C2" s="10" t="s">
        <v>76</v>
      </c>
      <c r="D2" s="7" t="s">
        <v>18</v>
      </c>
      <c r="E2" s="6" t="s">
        <v>47</v>
      </c>
      <c r="F2" s="8">
        <f>IF(COUNTBLANK(G2:H2)&gt;0,"",G2+H2)</f>
        <v>47.679107611724909</v>
      </c>
      <c r="G2" s="1">
        <v>37.7553565698638</v>
      </c>
      <c r="H2" s="1">
        <v>9.9237510418611095</v>
      </c>
      <c r="I2" s="24"/>
      <c r="J2" s="19"/>
      <c r="K2" s="19"/>
      <c r="L2" s="1">
        <v>5.5946397414669198</v>
      </c>
      <c r="M2" s="1">
        <v>6.9120020336836498</v>
      </c>
      <c r="N2" s="1">
        <v>3.1495378507432998</v>
      </c>
      <c r="O2" s="19"/>
      <c r="P2" s="19"/>
      <c r="Q2" s="19"/>
      <c r="R2" s="14">
        <v>0.18217592592592499</v>
      </c>
      <c r="S2" s="21"/>
      <c r="T2" s="21"/>
      <c r="U2" s="21"/>
      <c r="V2" s="8">
        <f>IF(COUNTBLANK(W2:X2)&gt;0,"",W2+X2)</f>
        <v>49.08</v>
      </c>
      <c r="W2" s="1">
        <v>33.51</v>
      </c>
      <c r="X2" s="1">
        <v>15.57</v>
      </c>
      <c r="Y2" s="19"/>
      <c r="Z2" s="19"/>
      <c r="AA2" s="19"/>
      <c r="AB2" s="1">
        <v>4.4400000000000004</v>
      </c>
      <c r="AC2" s="1">
        <f>0.43+5</f>
        <v>5.43</v>
      </c>
      <c r="AD2" s="1">
        <v>1.51</v>
      </c>
      <c r="AE2" s="19"/>
      <c r="AF2" s="19"/>
      <c r="AG2" s="19"/>
      <c r="AH2" s="14">
        <v>0.06</v>
      </c>
      <c r="AI2" s="21"/>
      <c r="AJ2" s="21"/>
      <c r="AK2" s="47"/>
    </row>
    <row r="3" spans="1:37" s="6" customFormat="1" x14ac:dyDescent="0.25">
      <c r="A3" s="6" t="s">
        <v>38</v>
      </c>
      <c r="B3" s="7" t="s">
        <v>17</v>
      </c>
      <c r="C3" s="10" t="s">
        <v>76</v>
      </c>
      <c r="D3" s="7" t="s">
        <v>19</v>
      </c>
      <c r="E3" s="6" t="s">
        <v>47</v>
      </c>
      <c r="F3" s="8">
        <f t="shared" ref="F3:F62" si="0">IF(COUNTBLANK(G3:H3)&gt;0,"",G3+H3)</f>
        <v>49.035035852787587</v>
      </c>
      <c r="G3" s="1">
        <v>46.903769994785897</v>
      </c>
      <c r="H3" s="1">
        <v>2.1312658580016901</v>
      </c>
      <c r="I3" s="24"/>
      <c r="J3" s="19"/>
      <c r="K3" s="19"/>
      <c r="L3" s="1">
        <v>6.5343172598170796</v>
      </c>
      <c r="M3" s="1">
        <v>13.2153504538378</v>
      </c>
      <c r="N3" s="1">
        <v>5.0549253371609701</v>
      </c>
      <c r="O3" s="19"/>
      <c r="P3" s="19"/>
      <c r="Q3" s="19"/>
      <c r="R3" s="14">
        <v>0.24855324074074001</v>
      </c>
      <c r="S3" s="21"/>
      <c r="T3" s="21"/>
      <c r="U3" s="21"/>
      <c r="V3" s="8">
        <f t="shared" ref="V3:V62" si="1">IF(COUNTBLANK(W3:X3)&gt;0,"",W3+X3)</f>
        <v>47.2</v>
      </c>
      <c r="W3" s="1">
        <v>40.25</v>
      </c>
      <c r="X3" s="1">
        <v>6.95</v>
      </c>
      <c r="Y3" s="19"/>
      <c r="Z3" s="19"/>
      <c r="AA3" s="19"/>
      <c r="AB3" s="1">
        <v>4.8099999999999996</v>
      </c>
      <c r="AC3" s="1">
        <f>0.74+10.27</f>
        <v>11.01</v>
      </c>
      <c r="AD3" s="1">
        <v>2.29</v>
      </c>
      <c r="AE3" s="19"/>
      <c r="AF3" s="19"/>
      <c r="AG3" s="19"/>
      <c r="AH3" s="26">
        <v>1.7999999999999999E-2</v>
      </c>
      <c r="AI3" s="21"/>
      <c r="AJ3" s="21"/>
      <c r="AK3" s="47"/>
    </row>
    <row r="4" spans="1:37" s="6" customFormat="1" x14ac:dyDescent="0.25">
      <c r="A4" s="6" t="s">
        <v>39</v>
      </c>
      <c r="B4" s="7" t="s">
        <v>17</v>
      </c>
      <c r="C4" s="10" t="s">
        <v>76</v>
      </c>
      <c r="D4" s="7" t="s">
        <v>20</v>
      </c>
      <c r="E4" s="6" t="s">
        <v>47</v>
      </c>
      <c r="F4" s="8">
        <f t="shared" si="0"/>
        <v>56.861906650615502</v>
      </c>
      <c r="G4" s="1">
        <v>36.549253133676501</v>
      </c>
      <c r="H4" s="1">
        <v>20.312653516939001</v>
      </c>
      <c r="I4" s="24"/>
      <c r="J4" s="19"/>
      <c r="K4" s="19"/>
      <c r="L4" s="1">
        <v>6.2008487462848398</v>
      </c>
      <c r="M4" s="1">
        <v>5.7272871962898</v>
      </c>
      <c r="N4" s="1">
        <v>2.5219402471319401</v>
      </c>
      <c r="O4" s="19"/>
      <c r="P4" s="19"/>
      <c r="Q4" s="19"/>
      <c r="R4" s="14">
        <v>0.19855324074073999</v>
      </c>
      <c r="S4" s="21"/>
      <c r="T4" s="21"/>
      <c r="U4" s="21"/>
      <c r="V4" s="8">
        <f t="shared" si="1"/>
        <v>63.095658031994326</v>
      </c>
      <c r="W4" s="1">
        <v>32.324752252608725</v>
      </c>
      <c r="X4" s="1">
        <v>30.7709057793856</v>
      </c>
      <c r="Y4" s="19"/>
      <c r="Z4" s="19"/>
      <c r="AA4" s="19"/>
      <c r="AB4" s="1">
        <v>4.7439822564117877</v>
      </c>
      <c r="AC4" s="1">
        <v>4.1131896566430379</v>
      </c>
      <c r="AD4" s="1">
        <v>1.3364467456201461</v>
      </c>
      <c r="AE4" s="19"/>
      <c r="AF4" s="19"/>
      <c r="AG4" s="19"/>
      <c r="AH4" s="14">
        <v>1.8823099415204679E-2</v>
      </c>
      <c r="AI4" s="21"/>
      <c r="AJ4" s="21"/>
      <c r="AK4" s="47"/>
    </row>
    <row r="5" spans="1:37" s="6" customFormat="1" x14ac:dyDescent="0.25">
      <c r="A5" s="6" t="s">
        <v>40</v>
      </c>
      <c r="B5" s="7" t="s">
        <v>17</v>
      </c>
      <c r="C5" s="10" t="s">
        <v>76</v>
      </c>
      <c r="D5" s="7" t="s">
        <v>21</v>
      </c>
      <c r="E5" s="6" t="s">
        <v>47</v>
      </c>
      <c r="F5" s="8">
        <f t="shared" si="0"/>
        <v>39.111868591564175</v>
      </c>
      <c r="G5" s="1">
        <v>32.714054255029197</v>
      </c>
      <c r="H5" s="1">
        <v>6.3978143365349798</v>
      </c>
      <c r="I5" s="24"/>
      <c r="J5" s="19"/>
      <c r="K5" s="19"/>
      <c r="L5" s="1">
        <v>4.7806184835573804</v>
      </c>
      <c r="M5" s="1">
        <v>3.1279555240210701</v>
      </c>
      <c r="N5" s="1">
        <v>2.7063033034808699</v>
      </c>
      <c r="O5" s="19"/>
      <c r="P5" s="19"/>
      <c r="Q5" s="19"/>
      <c r="R5" s="14">
        <v>0.155555555555555</v>
      </c>
      <c r="S5" s="21"/>
      <c r="T5" s="21"/>
      <c r="U5" s="21"/>
      <c r="V5" s="8">
        <f t="shared" si="1"/>
        <v>41.22</v>
      </c>
      <c r="W5" s="1">
        <v>28.85</v>
      </c>
      <c r="X5" s="1">
        <v>12.37</v>
      </c>
      <c r="Y5" s="19"/>
      <c r="Z5" s="19"/>
      <c r="AA5" s="19"/>
      <c r="AB5" s="1">
        <v>3.39</v>
      </c>
      <c r="AC5" s="1">
        <f>0.3+1.88</f>
        <v>2.1799999999999997</v>
      </c>
      <c r="AD5" s="1">
        <v>1.1499999999999999</v>
      </c>
      <c r="AE5" s="19"/>
      <c r="AF5" s="19"/>
      <c r="AG5" s="19"/>
      <c r="AH5" s="14">
        <v>4.9000000000000002E-2</v>
      </c>
      <c r="AI5" s="21"/>
      <c r="AJ5" s="21"/>
      <c r="AK5" s="47"/>
    </row>
    <row r="6" spans="1:37" s="6" customFormat="1" x14ac:dyDescent="0.25">
      <c r="A6" s="6" t="s">
        <v>41</v>
      </c>
      <c r="B6" s="7" t="s">
        <v>22</v>
      </c>
      <c r="C6" s="10" t="s">
        <v>64</v>
      </c>
      <c r="D6" s="7" t="s">
        <v>18</v>
      </c>
      <c r="E6" s="6" t="s">
        <v>47</v>
      </c>
      <c r="F6" s="8">
        <f t="shared" si="0"/>
        <v>49.594263864346402</v>
      </c>
      <c r="G6" s="1">
        <v>38.136273649071299</v>
      </c>
      <c r="H6" s="1">
        <v>11.4579902152751</v>
      </c>
      <c r="I6" s="24"/>
      <c r="J6" s="19"/>
      <c r="K6" s="19"/>
      <c r="L6" s="1">
        <v>5.1933671577836504</v>
      </c>
      <c r="M6" s="1">
        <v>7.0221091023476898</v>
      </c>
      <c r="N6" s="1">
        <v>3.2615023253661399</v>
      </c>
      <c r="O6" s="19"/>
      <c r="P6" s="19"/>
      <c r="Q6" s="19"/>
      <c r="R6" s="14">
        <v>9.6635802469135459E-2</v>
      </c>
      <c r="S6" s="21"/>
      <c r="T6" s="21"/>
      <c r="U6" s="21"/>
      <c r="V6" s="16" t="str">
        <f t="shared" si="1"/>
        <v/>
      </c>
      <c r="W6" s="17"/>
      <c r="X6" s="17"/>
      <c r="Y6" s="19"/>
      <c r="Z6" s="19"/>
      <c r="AA6" s="19"/>
      <c r="AB6" s="17"/>
      <c r="AC6" s="17"/>
      <c r="AD6" s="17"/>
      <c r="AE6" s="19"/>
      <c r="AF6" s="19"/>
      <c r="AG6" s="19"/>
      <c r="AH6" s="19"/>
      <c r="AI6" s="21"/>
      <c r="AJ6" s="21"/>
      <c r="AK6" s="47"/>
    </row>
    <row r="7" spans="1:37" s="6" customFormat="1" x14ac:dyDescent="0.25">
      <c r="A7" s="6" t="s">
        <v>42</v>
      </c>
      <c r="B7" s="7" t="s">
        <v>22</v>
      </c>
      <c r="C7" s="10" t="s">
        <v>65</v>
      </c>
      <c r="D7" s="7" t="s">
        <v>18</v>
      </c>
      <c r="E7" s="6" t="s">
        <v>47</v>
      </c>
      <c r="F7" s="8">
        <f t="shared" si="0"/>
        <v>48.708007695550506</v>
      </c>
      <c r="G7" s="1">
        <v>36.132267287241902</v>
      </c>
      <c r="H7" s="1">
        <v>12.575740408308601</v>
      </c>
      <c r="I7" s="24"/>
      <c r="J7" s="19"/>
      <c r="K7" s="19"/>
      <c r="L7" s="1">
        <v>4.9661080367964399</v>
      </c>
      <c r="M7" s="1">
        <v>6.5044629734717603</v>
      </c>
      <c r="N7" s="1">
        <v>3.0052499613944899</v>
      </c>
      <c r="O7" s="19"/>
      <c r="P7" s="19"/>
      <c r="Q7" s="19"/>
      <c r="R7" s="14">
        <v>0.11296296296296289</v>
      </c>
      <c r="S7" s="21"/>
      <c r="T7" s="21"/>
      <c r="U7" s="21"/>
      <c r="V7" s="16" t="str">
        <f t="shared" si="1"/>
        <v/>
      </c>
      <c r="W7" s="17"/>
      <c r="X7" s="17"/>
      <c r="Y7" s="19"/>
      <c r="Z7" s="19"/>
      <c r="AA7" s="19"/>
      <c r="AB7" s="17"/>
      <c r="AC7" s="17"/>
      <c r="AD7" s="17"/>
      <c r="AE7" s="19"/>
      <c r="AF7" s="19"/>
      <c r="AG7" s="19"/>
      <c r="AH7" s="19"/>
      <c r="AI7" s="21"/>
      <c r="AJ7" s="21"/>
      <c r="AK7" s="47"/>
    </row>
    <row r="8" spans="1:37" s="6" customFormat="1" ht="30" x14ac:dyDescent="0.25">
      <c r="A8" s="6" t="s">
        <v>43</v>
      </c>
      <c r="B8" s="10" t="s">
        <v>103</v>
      </c>
      <c r="C8" s="10" t="s">
        <v>103</v>
      </c>
      <c r="D8" s="7" t="s">
        <v>18</v>
      </c>
      <c r="E8" s="6" t="s">
        <v>47</v>
      </c>
      <c r="F8" s="8">
        <f t="shared" si="0"/>
        <v>53.669064646238404</v>
      </c>
      <c r="G8" s="15">
        <v>40.001834945491503</v>
      </c>
      <c r="H8" s="15">
        <v>13.667229700746899</v>
      </c>
      <c r="I8" s="24"/>
      <c r="J8" s="19"/>
      <c r="K8" s="19"/>
      <c r="L8" s="15">
        <v>7.3477934334147603</v>
      </c>
      <c r="M8" s="15">
        <v>7.4501823401868599</v>
      </c>
      <c r="N8" s="15">
        <v>3.1046822279199802</v>
      </c>
      <c r="O8" s="19"/>
      <c r="P8" s="19"/>
      <c r="Q8" s="19"/>
      <c r="R8" s="20">
        <v>0.18194444444444399</v>
      </c>
      <c r="S8" s="21"/>
      <c r="T8" s="21"/>
      <c r="U8" s="21"/>
      <c r="V8" s="8">
        <f t="shared" si="1"/>
        <v>52.11</v>
      </c>
      <c r="W8" s="15">
        <v>34.58</v>
      </c>
      <c r="X8" s="15">
        <v>17.53</v>
      </c>
      <c r="Y8" s="19"/>
      <c r="Z8" s="19"/>
      <c r="AA8" s="19"/>
      <c r="AB8" s="15">
        <v>5.2</v>
      </c>
      <c r="AC8" s="15">
        <f>5.29+0.44</f>
        <v>5.73</v>
      </c>
      <c r="AD8" s="15">
        <v>1.52</v>
      </c>
      <c r="AE8" s="19"/>
      <c r="AF8" s="19"/>
      <c r="AG8" s="19"/>
      <c r="AH8" s="20">
        <v>6.7000000000000004E-2</v>
      </c>
      <c r="AI8" s="21"/>
      <c r="AJ8" s="21"/>
      <c r="AK8" s="47"/>
    </row>
    <row r="9" spans="1:37" s="6" customFormat="1" x14ac:dyDescent="0.25">
      <c r="A9" s="6" t="s">
        <v>44</v>
      </c>
      <c r="B9" s="7" t="s">
        <v>24</v>
      </c>
      <c r="C9" s="10" t="s">
        <v>22</v>
      </c>
      <c r="D9" s="7" t="s">
        <v>18</v>
      </c>
      <c r="E9" s="6" t="s">
        <v>47</v>
      </c>
      <c r="F9" s="16" t="str">
        <f t="shared" si="0"/>
        <v/>
      </c>
      <c r="G9" s="17"/>
      <c r="H9" s="17"/>
      <c r="I9" s="24"/>
      <c r="J9" s="19"/>
      <c r="K9" s="19"/>
      <c r="L9" s="17"/>
      <c r="M9" s="17"/>
      <c r="N9" s="17"/>
      <c r="O9" s="19"/>
      <c r="P9" s="19"/>
      <c r="Q9" s="19"/>
      <c r="R9" s="19"/>
      <c r="S9" s="21"/>
      <c r="T9" s="21"/>
      <c r="U9" s="21"/>
      <c r="V9" s="8">
        <f t="shared" si="1"/>
        <v>55.18</v>
      </c>
      <c r="W9" s="15">
        <v>34.53</v>
      </c>
      <c r="X9" s="15">
        <v>20.65</v>
      </c>
      <c r="Y9" s="19"/>
      <c r="Z9" s="19"/>
      <c r="AA9" s="19"/>
      <c r="AB9" s="15">
        <v>4.63</v>
      </c>
      <c r="AC9" s="15">
        <f>5.7+0.46</f>
        <v>6.16</v>
      </c>
      <c r="AD9" s="15">
        <v>1.61</v>
      </c>
      <c r="AE9" s="19"/>
      <c r="AF9" s="19"/>
      <c r="AG9" s="19"/>
      <c r="AH9" s="20">
        <v>7.9000000000000001E-2</v>
      </c>
      <c r="AI9" s="21"/>
      <c r="AJ9" s="21"/>
      <c r="AK9" s="47"/>
    </row>
    <row r="10" spans="1:37" s="6" customFormat="1" x14ac:dyDescent="0.25">
      <c r="A10" s="6" t="s">
        <v>45</v>
      </c>
      <c r="B10" s="7" t="s">
        <v>22</v>
      </c>
      <c r="C10" s="10" t="s">
        <v>25</v>
      </c>
      <c r="D10" s="7" t="s">
        <v>18</v>
      </c>
      <c r="E10" s="6" t="s">
        <v>47</v>
      </c>
      <c r="F10" s="8">
        <f t="shared" si="0"/>
        <v>52.796400489791495</v>
      </c>
      <c r="G10" s="15">
        <v>39.273391075176399</v>
      </c>
      <c r="H10" s="15">
        <v>13.5230094146151</v>
      </c>
      <c r="I10" s="24"/>
      <c r="J10" s="19"/>
      <c r="K10" s="19"/>
      <c r="L10" s="15">
        <v>6.0075256332896299</v>
      </c>
      <c r="M10" s="15">
        <v>7.3461748208040598</v>
      </c>
      <c r="N10" s="15">
        <v>3.2603955575088799</v>
      </c>
      <c r="O10" s="19"/>
      <c r="P10" s="19"/>
      <c r="Q10" s="19"/>
      <c r="R10" s="20">
        <v>9.8919753086419732E-2</v>
      </c>
      <c r="S10" s="21"/>
      <c r="T10" s="21"/>
      <c r="U10" s="21"/>
      <c r="V10" s="16" t="str">
        <f t="shared" si="1"/>
        <v/>
      </c>
      <c r="W10" s="16"/>
      <c r="X10" s="16"/>
      <c r="Y10" s="21"/>
      <c r="Z10" s="21"/>
      <c r="AA10" s="21"/>
      <c r="AB10" s="16"/>
      <c r="AC10" s="16"/>
      <c r="AD10" s="16"/>
      <c r="AE10" s="21"/>
      <c r="AF10" s="21"/>
      <c r="AG10" s="21"/>
      <c r="AH10" s="21"/>
      <c r="AI10" s="21"/>
      <c r="AJ10" s="21"/>
      <c r="AK10" s="47"/>
    </row>
    <row r="11" spans="1:37" s="6" customFormat="1" x14ac:dyDescent="0.25">
      <c r="A11" s="6" t="s">
        <v>46</v>
      </c>
      <c r="B11" s="7" t="s">
        <v>22</v>
      </c>
      <c r="C11" s="10" t="s">
        <v>26</v>
      </c>
      <c r="D11" s="7" t="s">
        <v>18</v>
      </c>
      <c r="E11" s="6" t="s">
        <v>47</v>
      </c>
      <c r="F11" s="8">
        <f t="shared" si="0"/>
        <v>49.901677273903005</v>
      </c>
      <c r="G11" s="15">
        <v>36.190376683952401</v>
      </c>
      <c r="H11" s="15">
        <v>13.7113005899506</v>
      </c>
      <c r="I11" s="24"/>
      <c r="J11" s="19"/>
      <c r="K11" s="19"/>
      <c r="L11" s="15">
        <v>5.5006302149964501</v>
      </c>
      <c r="M11" s="15">
        <v>6.2969413410290498</v>
      </c>
      <c r="N11" s="15">
        <v>2.7363588123476599</v>
      </c>
      <c r="O11" s="19"/>
      <c r="P11" s="19"/>
      <c r="Q11" s="19"/>
      <c r="R11" s="20">
        <v>0.12559259259259231</v>
      </c>
      <c r="S11" s="21"/>
      <c r="T11" s="21"/>
      <c r="U11" s="21"/>
      <c r="V11" s="16" t="str">
        <f t="shared" si="1"/>
        <v/>
      </c>
      <c r="W11" s="16"/>
      <c r="X11" s="16"/>
      <c r="Y11" s="21"/>
      <c r="Z11" s="21"/>
      <c r="AA11" s="21"/>
      <c r="AB11" s="16"/>
      <c r="AC11" s="16"/>
      <c r="AD11" s="16"/>
      <c r="AE11" s="21"/>
      <c r="AF11" s="21"/>
      <c r="AG11" s="21"/>
      <c r="AH11" s="21"/>
      <c r="AI11" s="21"/>
      <c r="AJ11" s="21"/>
      <c r="AK11" s="47"/>
    </row>
    <row r="12" spans="1:37" x14ac:dyDescent="0.25">
      <c r="A12" s="27">
        <v>1</v>
      </c>
      <c r="B12" s="28" t="s">
        <v>17</v>
      </c>
      <c r="C12" s="28" t="s">
        <v>76</v>
      </c>
      <c r="D12" s="28" t="s">
        <v>18</v>
      </c>
      <c r="E12" s="29" t="s">
        <v>27</v>
      </c>
      <c r="F12" s="30">
        <f t="shared" si="0"/>
        <v>45.208300571271941</v>
      </c>
      <c r="G12" s="31">
        <v>37.281152073455402</v>
      </c>
      <c r="H12" s="31">
        <v>7.9271484978165399</v>
      </c>
      <c r="I12" s="32">
        <f>(G2-G12)/$F2</f>
        <v>9.945750249146533E-3</v>
      </c>
      <c r="J12" s="32">
        <f>(H2-H12)/$F2</f>
        <v>4.1875837113058284E-2</v>
      </c>
      <c r="K12" s="32">
        <f>SUM(I12:J12)</f>
        <v>5.1821587362204817E-2</v>
      </c>
      <c r="L12" s="31">
        <v>5.6670036141846101</v>
      </c>
      <c r="M12" s="31">
        <v>6.6617918564694403</v>
      </c>
      <c r="N12" s="31">
        <v>2.85317965883146</v>
      </c>
      <c r="O12" s="32">
        <f>(L$2-L12)/$F$2</f>
        <v>-1.5177270788494178E-3</v>
      </c>
      <c r="P12" s="32">
        <f t="shared" ref="P12:Q12" si="2">(M$2-M12)/$F$2</f>
        <v>5.2477948885242907E-3</v>
      </c>
      <c r="Q12" s="32">
        <f t="shared" si="2"/>
        <v>6.2156824394708592E-3</v>
      </c>
      <c r="R12" s="32">
        <v>0.15127314814814799</v>
      </c>
      <c r="S12" s="32">
        <v>1.255992631220193E-2</v>
      </c>
      <c r="T12" s="32">
        <v>0.20119434028749328</v>
      </c>
      <c r="U12" s="32">
        <v>5.1821587362204879E-2</v>
      </c>
      <c r="V12" s="30">
        <f t="shared" si="1"/>
        <v>46.85</v>
      </c>
      <c r="W12" s="31">
        <v>33.99</v>
      </c>
      <c r="X12" s="31">
        <v>12.86</v>
      </c>
      <c r="Y12" s="32">
        <f>($W$2-W12)/$V$2</f>
        <v>-9.7799511002445803E-3</v>
      </c>
      <c r="Z12" s="32">
        <f>($X$2-X12)/$V$2</f>
        <v>5.5215973920130418E-2</v>
      </c>
      <c r="AA12" s="32">
        <f>SUM(Y12:Z12)</f>
        <v>4.5436022819885839E-2</v>
      </c>
      <c r="AB12" s="31">
        <v>5.76</v>
      </c>
      <c r="AC12" s="31">
        <v>4.8599999999999994</v>
      </c>
      <c r="AD12" s="31">
        <v>1.24</v>
      </c>
      <c r="AE12" s="32">
        <f>(AB$2-AB12)/$V$2</f>
        <v>-2.689486552567236E-2</v>
      </c>
      <c r="AF12" s="32">
        <f t="shared" ref="AF12:AG12" si="3">(AC$2-AC12)/$V$2</f>
        <v>1.1613691931540349E-2</v>
      </c>
      <c r="AG12" s="32">
        <f t="shared" si="3"/>
        <v>5.5012224938875308E-3</v>
      </c>
      <c r="AH12" s="32">
        <v>0.10100000000000001</v>
      </c>
      <c r="AI12" s="32">
        <v>-1.43E-2</v>
      </c>
      <c r="AJ12" s="32">
        <v>0.17380000000000001</v>
      </c>
      <c r="AK12" s="48">
        <v>4.53E-2</v>
      </c>
    </row>
    <row r="13" spans="1:37" x14ac:dyDescent="0.25">
      <c r="A13" s="5">
        <v>2</v>
      </c>
      <c r="B13" t="s">
        <v>17</v>
      </c>
      <c r="C13" t="s">
        <v>76</v>
      </c>
      <c r="D13" t="s">
        <v>19</v>
      </c>
      <c r="E13" s="7" t="s">
        <v>27</v>
      </c>
      <c r="F13" s="8">
        <f t="shared" si="0"/>
        <v>47.969648914660176</v>
      </c>
      <c r="G13" s="1">
        <v>46.354874783584897</v>
      </c>
      <c r="H13" s="1">
        <v>1.6147741310752799</v>
      </c>
      <c r="I13" s="14">
        <f>(G3-G13)/$F3</f>
        <v>1.1193939224371867E-2</v>
      </c>
      <c r="J13" s="14">
        <f>(H3-H13)/$F3</f>
        <v>1.0533116126946775E-2</v>
      </c>
      <c r="K13" s="14">
        <f t="shared" ref="K13:K16" si="4">SUM(I13:J13)</f>
        <v>2.1727055351318643E-2</v>
      </c>
      <c r="L13" s="1">
        <v>6.4526139078636904</v>
      </c>
      <c r="M13" s="1">
        <v>12.9301857771214</v>
      </c>
      <c r="N13" s="1">
        <v>4.8728981546298096</v>
      </c>
      <c r="O13" s="14">
        <f>(L$3-L13)/$F$3</f>
        <v>1.6662239668525588E-3</v>
      </c>
      <c r="P13" s="14">
        <f t="shared" ref="P13:Q13" si="5">(M$3-M13)/$F$3</f>
        <v>5.8155290754251365E-3</v>
      </c>
      <c r="Q13" s="14">
        <f t="shared" si="5"/>
        <v>3.7121861820931558E-3</v>
      </c>
      <c r="R13" s="14">
        <v>0.209722222222222</v>
      </c>
      <c r="S13" s="14">
        <v>1.1702581930237543E-2</v>
      </c>
      <c r="T13" s="14">
        <v>0.24234035607865523</v>
      </c>
      <c r="U13" s="14">
        <v>2.1727055351318691E-2</v>
      </c>
      <c r="V13" s="8">
        <f t="shared" si="1"/>
        <v>44.75</v>
      </c>
      <c r="W13" s="1">
        <v>40.15</v>
      </c>
      <c r="X13" s="1">
        <v>4.5999999999999996</v>
      </c>
      <c r="Y13" s="14">
        <f>($W$3-W13)/$V$3</f>
        <v>2.1186440677966401E-3</v>
      </c>
      <c r="Z13" s="14">
        <f>($X$3-X13)/$V$3</f>
        <v>4.9788135593220345E-2</v>
      </c>
      <c r="AA13" s="14">
        <f t="shared" ref="AA13:AA15" si="6">SUM(Y13:Z13)</f>
        <v>5.1906779661016984E-2</v>
      </c>
      <c r="AB13" s="1">
        <v>5.43</v>
      </c>
      <c r="AC13" s="1">
        <v>10.5</v>
      </c>
      <c r="AD13" s="1">
        <v>2.08</v>
      </c>
      <c r="AE13" s="14">
        <f>(AB$3-AB13)/$V$3</f>
        <v>-1.3135593220338984E-2</v>
      </c>
      <c r="AF13" s="14">
        <f t="shared" ref="AF13:AG13" si="7">(AC$3-AC13)/$V$3</f>
        <v>1.0805084745762706E-2</v>
      </c>
      <c r="AG13" s="14">
        <f t="shared" si="7"/>
        <v>4.4491525423728806E-3</v>
      </c>
      <c r="AH13" s="14">
        <v>3.6999999999999998E-2</v>
      </c>
      <c r="AI13" s="14">
        <v>2.3E-3</v>
      </c>
      <c r="AJ13" s="14">
        <v>0.3382</v>
      </c>
      <c r="AK13" s="49">
        <v>5.1700000000000003E-2</v>
      </c>
    </row>
    <row r="14" spans="1:37" x14ac:dyDescent="0.25">
      <c r="A14" s="5">
        <v>3</v>
      </c>
      <c r="B14" t="s">
        <v>17</v>
      </c>
      <c r="C14" t="s">
        <v>76</v>
      </c>
      <c r="D14" t="s">
        <v>20</v>
      </c>
      <c r="E14" s="7" t="s">
        <v>27</v>
      </c>
      <c r="F14" s="8">
        <f t="shared" si="0"/>
        <v>53.924789993059207</v>
      </c>
      <c r="G14" s="1">
        <v>36.109995848397602</v>
      </c>
      <c r="H14" s="1">
        <v>17.814794144661601</v>
      </c>
      <c r="I14" s="14">
        <f t="shared" ref="I14:J14" si="8">(G4-G14)/$F4</f>
        <v>7.7249834054613784E-3</v>
      </c>
      <c r="J14" s="14">
        <f t="shared" si="8"/>
        <v>4.3928519450206691E-2</v>
      </c>
      <c r="K14" s="14">
        <f t="shared" si="4"/>
        <v>5.1653502855668068E-2</v>
      </c>
      <c r="L14" s="1">
        <v>6.0408365023197002</v>
      </c>
      <c r="M14" s="1">
        <v>5.5968220710922996</v>
      </c>
      <c r="N14" s="1">
        <v>2.3731603310157401</v>
      </c>
      <c r="O14" s="14">
        <f>(L$4-L14)/$F$4</f>
        <v>2.8140499218277204E-3</v>
      </c>
      <c r="P14" s="14">
        <f t="shared" ref="P14:Q14" si="9">(M$4-M14)/$F$4</f>
        <v>2.2944205159903513E-3</v>
      </c>
      <c r="Q14" s="14">
        <f t="shared" si="9"/>
        <v>2.6165129676422754E-3</v>
      </c>
      <c r="R14" s="14">
        <v>0.13923611111111101</v>
      </c>
      <c r="S14" s="14">
        <v>1.2018228763043259E-2</v>
      </c>
      <c r="T14" s="14">
        <v>0.12297060894552259</v>
      </c>
      <c r="U14" s="14">
        <v>5.1653502855668054E-2</v>
      </c>
      <c r="V14" s="8">
        <f t="shared" si="1"/>
        <v>62.375760997301541</v>
      </c>
      <c r="W14" s="1">
        <v>33.155617145994597</v>
      </c>
      <c r="X14" s="1">
        <v>29.220143851306943</v>
      </c>
      <c r="Y14" s="14">
        <f>($W$4-W14)/$V$4</f>
        <v>-1.3168337082158013E-2</v>
      </c>
      <c r="Z14" s="14">
        <f>($X$4-X14)/$V$4</f>
        <v>2.4577949996056815E-2</v>
      </c>
      <c r="AA14" s="14">
        <f t="shared" si="6"/>
        <v>1.1409612913898802E-2</v>
      </c>
      <c r="AB14" s="1">
        <v>6.0581246429604523</v>
      </c>
      <c r="AC14" s="1">
        <v>3.7841546845146716</v>
      </c>
      <c r="AD14" s="1">
        <v>1.1822042245852171</v>
      </c>
      <c r="AE14" s="14">
        <f>(AB$4-AB14)/$V$4</f>
        <v>-2.0827778448436085E-2</v>
      </c>
      <c r="AF14" s="14">
        <f t="shared" ref="AF14:AG14" si="10">(AC$4-AC14)/$V$4</f>
        <v>5.2148591898593145E-3</v>
      </c>
      <c r="AG14" s="14">
        <f t="shared" si="10"/>
        <v>2.4445821764267238E-3</v>
      </c>
      <c r="AH14" s="14">
        <v>7.7302631578947373E-2</v>
      </c>
      <c r="AI14" s="14">
        <v>-2.5703673980016915E-2</v>
      </c>
      <c r="AJ14" s="14">
        <v>5.03970191581933E-2</v>
      </c>
      <c r="AK14" s="49">
        <v>1.1409612913898802E-2</v>
      </c>
    </row>
    <row r="15" spans="1:37" x14ac:dyDescent="0.25">
      <c r="A15" s="33">
        <v>4</v>
      </c>
      <c r="B15" s="34" t="s">
        <v>17</v>
      </c>
      <c r="C15" s="34" t="s">
        <v>76</v>
      </c>
      <c r="D15" s="34" t="s">
        <v>21</v>
      </c>
      <c r="E15" s="35" t="s">
        <v>27</v>
      </c>
      <c r="F15" s="36">
        <f t="shared" si="0"/>
        <v>35.585191601058568</v>
      </c>
      <c r="G15" s="37">
        <v>31.184881062696501</v>
      </c>
      <c r="H15" s="37">
        <v>4.4003105383620698</v>
      </c>
      <c r="I15" s="38">
        <f t="shared" ref="I15:J15" si="11">(G5-G15)/$F5</f>
        <v>3.9097420997740689E-2</v>
      </c>
      <c r="J15" s="38">
        <f t="shared" si="11"/>
        <v>5.1071551171138388E-2</v>
      </c>
      <c r="K15" s="38">
        <f t="shared" si="4"/>
        <v>9.0168972168879077E-2</v>
      </c>
      <c r="L15" s="37">
        <v>4.8855738486927898</v>
      </c>
      <c r="M15" s="37">
        <v>2.40047158970083</v>
      </c>
      <c r="N15" s="37">
        <v>1.7996586803330401</v>
      </c>
      <c r="O15" s="38">
        <f>(L$5-L15)/$F$5</f>
        <v>-2.6834658868240989E-3</v>
      </c>
      <c r="P15" s="38">
        <f t="shared" ref="P15:Q15" si="12">(M$5-M15)/$F$5</f>
        <v>1.8600081267330378E-2</v>
      </c>
      <c r="Q15" s="38">
        <f t="shared" si="12"/>
        <v>2.3180805617233513E-2</v>
      </c>
      <c r="R15" s="38">
        <v>9.2650462962962907E-2</v>
      </c>
      <c r="S15" s="38">
        <v>4.6743616074354732E-2</v>
      </c>
      <c r="T15" s="38">
        <v>0.31221659352727427</v>
      </c>
      <c r="U15" s="38">
        <v>9.0168972168879091E-2</v>
      </c>
      <c r="V15" s="36">
        <f t="shared" si="1"/>
        <v>37.53</v>
      </c>
      <c r="W15" s="37">
        <v>29.19</v>
      </c>
      <c r="X15" s="37">
        <v>8.34</v>
      </c>
      <c r="Y15" s="38">
        <f>($W$5-W15)/$V$5</f>
        <v>-8.2484230955846647E-3</v>
      </c>
      <c r="Z15" s="38">
        <f>($X$5-X15)/$V$5</f>
        <v>9.7768073750606491E-2</v>
      </c>
      <c r="AA15" s="38">
        <f t="shared" si="6"/>
        <v>8.9519650655021821E-2</v>
      </c>
      <c r="AB15" s="37">
        <v>5.36</v>
      </c>
      <c r="AC15" s="37">
        <v>1.1099999999999999</v>
      </c>
      <c r="AD15" s="37">
        <v>0.57999999999999996</v>
      </c>
      <c r="AE15" s="38">
        <f>(AB$5-AB15)/$V$5</f>
        <v>-4.7792333818534698E-2</v>
      </c>
      <c r="AF15" s="38">
        <f t="shared" ref="AF15:AG15" si="13">(AC$5-AC15)/$V$5</f>
        <v>2.5958272683163509E-2</v>
      </c>
      <c r="AG15" s="38">
        <f t="shared" si="13"/>
        <v>1.3828238719068412E-2</v>
      </c>
      <c r="AH15" s="38">
        <v>0.12</v>
      </c>
      <c r="AI15" s="38">
        <v>-1.1599999999999999E-2</v>
      </c>
      <c r="AJ15" s="38">
        <v>0.32529999999999998</v>
      </c>
      <c r="AK15" s="50">
        <v>8.9399999999999993E-2</v>
      </c>
    </row>
    <row r="16" spans="1:37" ht="30" x14ac:dyDescent="0.25">
      <c r="A16" s="5">
        <v>5</v>
      </c>
      <c r="B16" t="s">
        <v>17</v>
      </c>
      <c r="C16" t="s">
        <v>76</v>
      </c>
      <c r="D16" t="s">
        <v>18</v>
      </c>
      <c r="E16" s="2" t="s">
        <v>52</v>
      </c>
      <c r="F16" s="8">
        <f t="shared" si="0"/>
        <v>45.091252350944679</v>
      </c>
      <c r="G16" s="1">
        <v>37.554489930112197</v>
      </c>
      <c r="H16" s="1">
        <v>7.5367624208324804</v>
      </c>
      <c r="I16" s="14">
        <f>($G$2-G16)/$F$2</f>
        <v>4.2128858909726459E-3</v>
      </c>
      <c r="J16" s="14">
        <f>($H$2-H16)/$F$2</f>
        <v>5.0063617810699915E-2</v>
      </c>
      <c r="K16" s="14">
        <f t="shared" si="4"/>
        <v>5.4276503701672557E-2</v>
      </c>
      <c r="L16" s="1">
        <v>5.8925338022610996</v>
      </c>
      <c r="M16" s="1">
        <v>6.68121131067024</v>
      </c>
      <c r="N16" s="1">
        <v>2.8815678732109098</v>
      </c>
      <c r="O16" s="14">
        <f>(L$2-L16)/$F$2</f>
        <v>-6.247895057518312E-3</v>
      </c>
      <c r="P16" s="14">
        <f t="shared" ref="P16" si="14">(M$2-M16)/$F$2</f>
        <v>4.8405000549266875E-3</v>
      </c>
      <c r="Q16" s="14">
        <f t="shared" ref="Q16" si="15">(N$2-N16)/$F$2</f>
        <v>5.6202808935646434E-3</v>
      </c>
      <c r="R16" s="14">
        <v>0.202662037037037</v>
      </c>
      <c r="S16" s="14">
        <v>5.3202156727062411E-3</v>
      </c>
      <c r="T16" s="14">
        <v>0.24053290040828867</v>
      </c>
      <c r="U16" s="14">
        <v>5.4276503701672585E-2</v>
      </c>
      <c r="V16" s="8">
        <f t="shared" si="1"/>
        <v>46.959999999999994</v>
      </c>
      <c r="W16" s="1">
        <v>33.619999999999997</v>
      </c>
      <c r="X16" s="1">
        <v>13.34</v>
      </c>
      <c r="Y16" s="14">
        <f>($W$2-W16)/$V$2</f>
        <v>-2.2412387938060196E-3</v>
      </c>
      <c r="Z16" s="14">
        <f>($X$2-X16)/$V$2</f>
        <v>4.5436022819885909E-2</v>
      </c>
      <c r="AA16" s="14">
        <f>SUM(Y16:Z16)</f>
        <v>4.3194784026079888E-2</v>
      </c>
      <c r="AB16" s="1">
        <v>5.1100000000000003</v>
      </c>
      <c r="AC16" s="1">
        <v>5.08</v>
      </c>
      <c r="AD16" s="1">
        <v>1.3</v>
      </c>
      <c r="AE16" s="14">
        <f>(AB$2-AB16)/$V$2</f>
        <v>-1.3651181744091278E-2</v>
      </c>
      <c r="AF16" s="14">
        <f t="shared" ref="AF16" si="16">(AC$2-AC16)/$V$2</f>
        <v>7.1312143439282733E-3</v>
      </c>
      <c r="AG16" s="14">
        <f t="shared" ref="AG16" si="17">(AD$2-AD16)/$V$2</f>
        <v>4.278728606356968E-3</v>
      </c>
      <c r="AH16" s="14">
        <v>7.4999999999999997E-2</v>
      </c>
      <c r="AI16" s="14">
        <v>-3.3E-3</v>
      </c>
      <c r="AJ16" s="14">
        <v>0.1434</v>
      </c>
      <c r="AK16" s="49">
        <v>4.3299999999999998E-2</v>
      </c>
    </row>
    <row r="17" spans="1:37" s="7" customFormat="1" ht="30" x14ac:dyDescent="0.25">
      <c r="A17" s="5">
        <v>6</v>
      </c>
      <c r="B17" t="s">
        <v>17</v>
      </c>
      <c r="C17" t="s">
        <v>76</v>
      </c>
      <c r="D17" s="7" t="s">
        <v>19</v>
      </c>
      <c r="E17" s="10" t="s">
        <v>52</v>
      </c>
      <c r="F17" s="8">
        <f t="shared" si="0"/>
        <v>48.435930288759103</v>
      </c>
      <c r="G17" s="1">
        <v>46.844463214476903</v>
      </c>
      <c r="H17" s="1">
        <v>1.5914670742821999</v>
      </c>
      <c r="I17" s="20">
        <f>($G$3-G17)/$F$3</f>
        <v>1.2094776577107815E-3</v>
      </c>
      <c r="J17" s="20">
        <f>($H$3-H17)/$F$3</f>
        <v>1.1008430489172431E-2</v>
      </c>
      <c r="K17" s="20">
        <f t="shared" ref="K17:K20" si="18">SUM(I17:J17)</f>
        <v>1.2217908146883213E-2</v>
      </c>
      <c r="L17" s="1">
        <v>6.7460080216955101</v>
      </c>
      <c r="M17" s="1">
        <v>13.0178144641273</v>
      </c>
      <c r="N17" s="1">
        <v>4.9814637846841103</v>
      </c>
      <c r="O17" s="14">
        <f>(L$3-L17)/$F$3</f>
        <v>-4.3171328050817795E-3</v>
      </c>
      <c r="P17" s="14">
        <f t="shared" ref="P17" si="19">(M$3-M17)/$F$3</f>
        <v>4.0284663052667221E-3</v>
      </c>
      <c r="Q17" s="14">
        <f t="shared" ref="Q17" si="20">(N$3-N17)/$F$3</f>
        <v>1.4981441575245347E-3</v>
      </c>
      <c r="R17" s="14">
        <v>0.23240740740740701</v>
      </c>
      <c r="S17" s="20">
        <v>1.2644352536179682E-3</v>
      </c>
      <c r="T17" s="20">
        <v>0.25327613713364427</v>
      </c>
      <c r="U17" s="20">
        <v>1.2217908146883172E-2</v>
      </c>
      <c r="V17" s="8">
        <f t="shared" si="1"/>
        <v>45.04</v>
      </c>
      <c r="W17" s="15">
        <v>39.68</v>
      </c>
      <c r="X17" s="15">
        <v>5.36</v>
      </c>
      <c r="Y17" s="20">
        <f>($W$3-W17)/$V$3</f>
        <v>1.2076271186440684E-2</v>
      </c>
      <c r="Z17" s="20">
        <f>($X$3-X17)/$V$3</f>
        <v>3.3686440677966098E-2</v>
      </c>
      <c r="AA17" s="20">
        <f t="shared" ref="AA17:AA19" si="21">SUM(Y17:Z17)</f>
        <v>4.576271186440678E-2</v>
      </c>
      <c r="AB17" s="15">
        <v>4.6900000000000004</v>
      </c>
      <c r="AC17" s="15">
        <v>10.76</v>
      </c>
      <c r="AD17" s="15">
        <v>2.09</v>
      </c>
      <c r="AE17" s="14">
        <f>(AB$3-AB17)/$V$3</f>
        <v>2.5423728813559155E-3</v>
      </c>
      <c r="AF17" s="14">
        <f t="shared" ref="AF17" si="22">(AC$3-AC17)/$V$3</f>
        <v>5.2966101694915252E-3</v>
      </c>
      <c r="AG17" s="14">
        <f t="shared" ref="AG17" si="23">(AD$3-AD17)/$V$3</f>
        <v>4.2372881355932238E-3</v>
      </c>
      <c r="AH17" s="20">
        <v>2.5000000000000001E-2</v>
      </c>
      <c r="AI17" s="20">
        <v>1.41E-2</v>
      </c>
      <c r="AJ17" s="20">
        <v>0.22850000000000001</v>
      </c>
      <c r="AK17" s="51">
        <v>4.5699999999999998E-2</v>
      </c>
    </row>
    <row r="18" spans="1:37" ht="30" x14ac:dyDescent="0.25">
      <c r="A18" s="5">
        <v>7</v>
      </c>
      <c r="B18" t="s">
        <v>17</v>
      </c>
      <c r="C18" t="s">
        <v>76</v>
      </c>
      <c r="D18" t="s">
        <v>20</v>
      </c>
      <c r="E18" s="10" t="s">
        <v>52</v>
      </c>
      <c r="F18" s="8">
        <f t="shared" si="0"/>
        <v>53.401838775139495</v>
      </c>
      <c r="G18" s="1">
        <v>36.0634735821872</v>
      </c>
      <c r="H18" s="1">
        <v>17.338365192952299</v>
      </c>
      <c r="I18" s="14">
        <f>($G$4-G18)/$F$4</f>
        <v>8.5431456682264276E-3</v>
      </c>
      <c r="J18" s="14">
        <f>($H$4-H18)/$F$4</f>
        <v>5.2307221111350242E-2</v>
      </c>
      <c r="K18" s="14">
        <f t="shared" si="18"/>
        <v>6.085036677957667E-2</v>
      </c>
      <c r="L18" s="1">
        <v>6.2460696600424699</v>
      </c>
      <c r="M18" s="1">
        <v>5.4395227722264998</v>
      </c>
      <c r="N18" s="1">
        <v>2.27870420594832</v>
      </c>
      <c r="O18" s="14">
        <f>(L$4-L18)/$F$4</f>
        <v>-7.9527607182585649E-4</v>
      </c>
      <c r="P18" s="14">
        <f t="shared" ref="P18" si="24">(M$4-M18)/$F$4</f>
        <v>5.0607593204964269E-3</v>
      </c>
      <c r="Q18" s="14">
        <f t="shared" ref="Q18" si="25">(N$4-N18)/$F$4</f>
        <v>4.2776624195556617E-3</v>
      </c>
      <c r="R18" s="14">
        <v>0.234606481481481</v>
      </c>
      <c r="S18" s="14">
        <v>1.3291093793697861E-2</v>
      </c>
      <c r="T18" s="14">
        <v>0.14642539545640365</v>
      </c>
      <c r="U18" s="14">
        <v>6.0850366779576781E-2</v>
      </c>
      <c r="V18" s="8">
        <f t="shared" si="1"/>
        <v>62.272407165987389</v>
      </c>
      <c r="W18" s="1">
        <v>33.018866753507602</v>
      </c>
      <c r="X18" s="1">
        <v>29.253540412479783</v>
      </c>
      <c r="Y18" s="14">
        <f>($W$4-W18)/$V$4</f>
        <v>-1.1000986796063015E-2</v>
      </c>
      <c r="Z18" s="14">
        <f>($X$4-X18)/$V$4</f>
        <v>2.4048649530470024E-2</v>
      </c>
      <c r="AA18" s="14">
        <f t="shared" si="21"/>
        <v>1.3047662734407009E-2</v>
      </c>
      <c r="AB18" s="1">
        <v>5.7155349171008378</v>
      </c>
      <c r="AC18" s="1">
        <v>3.9429871902989757</v>
      </c>
      <c r="AD18" s="1">
        <v>1.2292110521733248</v>
      </c>
      <c r="AE18" s="14">
        <f>(AB$4-AB18)/$V$4</f>
        <v>-1.5398090629253737E-2</v>
      </c>
      <c r="AF18" s="14">
        <f t="shared" ref="AF18" si="26">(AC$4-AC18)/$V$4</f>
        <v>2.6975305695006229E-3</v>
      </c>
      <c r="AG18" s="14">
        <f t="shared" ref="AG18" si="27">(AD$4-AD18)/$V$4</f>
        <v>1.6995732637013559E-3</v>
      </c>
      <c r="AH18" s="14">
        <v>6.4510233918128657E-2</v>
      </c>
      <c r="AI18" s="14">
        <v>-2.1473157643237911E-2</v>
      </c>
      <c r="AJ18" s="14">
        <v>4.9311690003040094E-2</v>
      </c>
      <c r="AK18" s="49">
        <v>1.3047662734407009E-2</v>
      </c>
    </row>
    <row r="19" spans="1:37" ht="30" x14ac:dyDescent="0.25">
      <c r="A19" s="33">
        <v>8</v>
      </c>
      <c r="B19" s="34" t="s">
        <v>17</v>
      </c>
      <c r="C19" s="34" t="s">
        <v>76</v>
      </c>
      <c r="D19" s="34" t="s">
        <v>21</v>
      </c>
      <c r="E19" s="39" t="s">
        <v>52</v>
      </c>
      <c r="F19" s="36">
        <f t="shared" si="0"/>
        <v>34.934771390490731</v>
      </c>
      <c r="G19" s="37">
        <v>31.022674556780999</v>
      </c>
      <c r="H19" s="37">
        <v>3.9120968337097302</v>
      </c>
      <c r="I19" s="38">
        <f>($G$5-G19)/$F$5</f>
        <v>4.3244666111733734E-2</v>
      </c>
      <c r="J19" s="38">
        <f>($H$5-H19)/$F$5</f>
        <v>6.3554046184369217E-2</v>
      </c>
      <c r="K19" s="38">
        <f t="shared" si="18"/>
        <v>0.10679871229610295</v>
      </c>
      <c r="L19" s="37">
        <v>5.1104018421554098</v>
      </c>
      <c r="M19" s="37">
        <v>2.0832432948221902</v>
      </c>
      <c r="N19" s="37">
        <v>1.72985247583364</v>
      </c>
      <c r="O19" s="38">
        <f>(L$5-L19)/$F$5</f>
        <v>-8.4317975712660947E-3</v>
      </c>
      <c r="P19" s="38">
        <f t="shared" ref="P19" si="28">(M$5-M19)/$F$5</f>
        <v>2.6710874903691208E-2</v>
      </c>
      <c r="Q19" s="38">
        <f t="shared" ref="Q19" si="29">(N$5-N19)/$F$5</f>
        <v>2.4965588779305607E-2</v>
      </c>
      <c r="R19" s="38">
        <v>0.170775462962962</v>
      </c>
      <c r="S19" s="38">
        <v>5.1701928628677396E-2</v>
      </c>
      <c r="T19" s="38">
        <v>0.38852604531370316</v>
      </c>
      <c r="U19" s="38">
        <v>0.10679871229610283</v>
      </c>
      <c r="V19" s="36">
        <f t="shared" si="1"/>
        <v>37.760000000000005</v>
      </c>
      <c r="W19" s="37">
        <v>28.69</v>
      </c>
      <c r="X19" s="37">
        <v>9.07</v>
      </c>
      <c r="Y19" s="38">
        <f>($W$5-W19)/$V$5</f>
        <v>3.8816108685104352E-3</v>
      </c>
      <c r="Z19" s="38">
        <f>($X$5-X19)/$V$5</f>
        <v>8.005822416302763E-2</v>
      </c>
      <c r="AA19" s="38">
        <f t="shared" si="21"/>
        <v>8.3939835031538068E-2</v>
      </c>
      <c r="AB19" s="37">
        <v>4.46</v>
      </c>
      <c r="AC19" s="37">
        <v>1.38</v>
      </c>
      <c r="AD19" s="37">
        <v>0.72</v>
      </c>
      <c r="AE19" s="38">
        <f>(AB$5-AB19)/$V$5</f>
        <v>-2.5958272683163509E-2</v>
      </c>
      <c r="AF19" s="38">
        <f t="shared" ref="AF19" si="30">(AC$5-AC19)/$V$5</f>
        <v>1.9408054342552154E-2</v>
      </c>
      <c r="AG19" s="38">
        <f t="shared" ref="AG19" si="31">(AD$5-AD19)/$V$5</f>
        <v>1.0431829209121784E-2</v>
      </c>
      <c r="AH19" s="38">
        <v>7.6999999999999999E-2</v>
      </c>
      <c r="AI19" s="38">
        <v>5.7000000000000002E-3</v>
      </c>
      <c r="AJ19" s="38">
        <v>0.26669999999999999</v>
      </c>
      <c r="AK19" s="50">
        <v>8.4000000000000005E-2</v>
      </c>
    </row>
    <row r="20" spans="1:37" ht="30" x14ac:dyDescent="0.25">
      <c r="A20" s="5">
        <v>9</v>
      </c>
      <c r="B20" t="s">
        <v>17</v>
      </c>
      <c r="C20" t="s">
        <v>76</v>
      </c>
      <c r="D20" t="s">
        <v>18</v>
      </c>
      <c r="E20" s="10" t="s">
        <v>53</v>
      </c>
      <c r="F20" s="8">
        <f t="shared" si="0"/>
        <v>45.779190166389327</v>
      </c>
      <c r="G20" s="1">
        <v>37.405850495483101</v>
      </c>
      <c r="H20" s="1">
        <v>8.3733396709062298</v>
      </c>
      <c r="I20" s="14">
        <f>($G$2-G20)/$F$2</f>
        <v>7.3303820454632572E-3</v>
      </c>
      <c r="J20" s="14">
        <f>($H$2-H20)/$F$2</f>
        <v>3.2517625614570299E-2</v>
      </c>
      <c r="K20" s="14">
        <f t="shared" si="18"/>
        <v>3.9848007660033553E-2</v>
      </c>
      <c r="L20" s="1">
        <v>5.6425098176374</v>
      </c>
      <c r="M20" s="1">
        <v>6.5637624884837198</v>
      </c>
      <c r="N20" s="1">
        <v>3.1004012453920899</v>
      </c>
      <c r="O20" s="14">
        <f>(L$2-L20)/$F$2</f>
        <v>-1.0040052880249033E-3</v>
      </c>
      <c r="P20" s="14">
        <f t="shared" ref="P20" si="32">(M$2-M20)/$F$2</f>
        <v>7.303818436280746E-3</v>
      </c>
      <c r="Q20" s="14">
        <f t="shared" ref="Q20" si="33">(N$2-N20)/$F$2</f>
        <v>1.0305688972065948E-3</v>
      </c>
      <c r="R20" s="14">
        <v>0.13796296296296201</v>
      </c>
      <c r="S20" s="14">
        <v>9.257125508375541E-3</v>
      </c>
      <c r="T20" s="14">
        <v>0.15623239281344503</v>
      </c>
      <c r="U20" s="14">
        <v>3.9848007660033602E-2</v>
      </c>
      <c r="V20" s="8">
        <f t="shared" si="1"/>
        <v>47.57</v>
      </c>
      <c r="W20" s="1">
        <v>33.58</v>
      </c>
      <c r="X20" s="1">
        <v>13.99</v>
      </c>
      <c r="Y20" s="14">
        <f>($W$2-W20)/$V$2</f>
        <v>-1.426242868785662E-3</v>
      </c>
      <c r="Z20" s="14">
        <f>($X$2-X20)/$V$2</f>
        <v>3.2192339038304811E-2</v>
      </c>
      <c r="AA20" s="14">
        <f>SUM(Y20:Z20)</f>
        <v>3.0766096169519148E-2</v>
      </c>
      <c r="AB20" s="1">
        <v>4.9800000000000004</v>
      </c>
      <c r="AC20" s="1">
        <v>5.1099999999999994</v>
      </c>
      <c r="AD20" s="1">
        <v>1.36</v>
      </c>
      <c r="AE20" s="14">
        <f>(AB$2-AB20)/$V$2</f>
        <v>-1.1002444987775062E-2</v>
      </c>
      <c r="AF20" s="14">
        <f t="shared" ref="AF20" si="34">(AC$2-AC20)/$V$2</f>
        <v>6.5199674001630049E-3</v>
      </c>
      <c r="AG20" s="14">
        <f t="shared" ref="AG20" si="35">(AD$2-AD20)/$V$2</f>
        <v>3.0562347188264043E-3</v>
      </c>
      <c r="AH20" s="14">
        <v>6.0999999999999999E-2</v>
      </c>
      <c r="AI20" s="14">
        <v>-1.9E-3</v>
      </c>
      <c r="AJ20" s="14">
        <v>0.10150000000000001</v>
      </c>
      <c r="AK20" s="49">
        <v>3.09E-2</v>
      </c>
    </row>
    <row r="21" spans="1:37" ht="30" x14ac:dyDescent="0.25">
      <c r="A21" s="5">
        <v>10</v>
      </c>
      <c r="B21" t="s">
        <v>17</v>
      </c>
      <c r="C21" t="s">
        <v>76</v>
      </c>
      <c r="D21" t="s">
        <v>19</v>
      </c>
      <c r="E21" s="10" t="s">
        <v>53</v>
      </c>
      <c r="F21" s="8">
        <f t="shared" si="0"/>
        <v>47.669061776483836</v>
      </c>
      <c r="G21" s="1">
        <v>46.110031167261099</v>
      </c>
      <c r="H21" s="1">
        <v>1.5590306092227399</v>
      </c>
      <c r="I21" s="14">
        <f>($G$3-G21)/$F$3</f>
        <v>1.6187177468529886E-2</v>
      </c>
      <c r="J21" s="14">
        <f>($H$3-H21)/$F$3</f>
        <v>1.1669926182921701E-2</v>
      </c>
      <c r="K21" s="14">
        <f t="shared" ref="K21:K61" si="36">SUM(I21:J21)</f>
        <v>2.7857103651451588E-2</v>
      </c>
      <c r="L21" s="1">
        <v>6.7061370526946398</v>
      </c>
      <c r="M21" s="1">
        <v>12.311509540765201</v>
      </c>
      <c r="N21" s="1">
        <v>4.99320762983126</v>
      </c>
      <c r="O21" s="14">
        <f>(L$3-L21)/$F$3</f>
        <v>-3.5040209492942067E-3</v>
      </c>
      <c r="P21" s="14">
        <f t="shared" ref="P21" si="37">(M$3-M21)/$F$3</f>
        <v>1.8432553323425728E-2</v>
      </c>
      <c r="Q21" s="14">
        <f t="shared" ref="Q21" si="38">(N$3-N21)/$F$3</f>
        <v>1.258645094397368E-3</v>
      </c>
      <c r="R21" s="14">
        <v>0.22442129629629601</v>
      </c>
      <c r="S21" s="14">
        <v>1.6922708507504547E-2</v>
      </c>
      <c r="T21" s="14">
        <v>0.26849547963738662</v>
      </c>
      <c r="U21" s="14">
        <v>2.7857103651451665E-2</v>
      </c>
      <c r="V21" s="8">
        <f t="shared" si="1"/>
        <v>45.74</v>
      </c>
      <c r="W21" s="1">
        <v>40.36</v>
      </c>
      <c r="X21" s="1">
        <v>5.38</v>
      </c>
      <c r="Y21" s="14">
        <f>($W$3-W21)/$V$3</f>
        <v>-2.3305084745762592E-3</v>
      </c>
      <c r="Z21" s="14">
        <f>($X$3-X21)/$V$3</f>
        <v>3.3262711864406783E-2</v>
      </c>
      <c r="AA21" s="14">
        <f t="shared" ref="AA21:AA23" si="39">SUM(Y21:Z21)</f>
        <v>3.0932203389830524E-2</v>
      </c>
      <c r="AB21" s="1">
        <v>5.39</v>
      </c>
      <c r="AC21" s="1">
        <v>10.690000000000001</v>
      </c>
      <c r="AD21" s="1">
        <v>2.15</v>
      </c>
      <c r="AE21" s="14">
        <f>(AB$3-AB21)/$V$3</f>
        <v>-1.228813559322034E-2</v>
      </c>
      <c r="AF21" s="14">
        <f t="shared" ref="AF21" si="40">(AC$3-AC21)/$V$3</f>
        <v>6.7796610169491203E-3</v>
      </c>
      <c r="AG21" s="14">
        <f t="shared" ref="AG21" si="41">(AD$3-AD21)/$V$3</f>
        <v>2.9661016949152565E-3</v>
      </c>
      <c r="AH21" s="14">
        <v>3.1E-2</v>
      </c>
      <c r="AI21" s="14">
        <v>-3.0000000000000001E-3</v>
      </c>
      <c r="AJ21" s="14">
        <v>0.22559999999999999</v>
      </c>
      <c r="AK21" s="49">
        <v>3.0700000000000002E-2</v>
      </c>
    </row>
    <row r="22" spans="1:37" ht="30" x14ac:dyDescent="0.25">
      <c r="A22" s="5">
        <v>11</v>
      </c>
      <c r="B22" t="s">
        <v>17</v>
      </c>
      <c r="C22" t="s">
        <v>76</v>
      </c>
      <c r="D22" t="s">
        <v>20</v>
      </c>
      <c r="E22" s="10" t="s">
        <v>53</v>
      </c>
      <c r="F22" s="8">
        <f t="shared" si="0"/>
        <v>54.049974572782006</v>
      </c>
      <c r="G22" s="1">
        <v>35.940364216964603</v>
      </c>
      <c r="H22" s="1">
        <v>18.109610355817399</v>
      </c>
      <c r="I22" s="14">
        <f>($G$4-G22)/$F$4</f>
        <v>1.0708204359962434E-2</v>
      </c>
      <c r="J22" s="14">
        <f>($H$4-H22)/$F$4</f>
        <v>3.8743744114281393E-2</v>
      </c>
      <c r="K22" s="14">
        <f t="shared" si="36"/>
        <v>4.9451948474243827E-2</v>
      </c>
      <c r="L22" s="1">
        <v>5.9320220934539698</v>
      </c>
      <c r="M22" s="1">
        <v>5.4454000513346399</v>
      </c>
      <c r="N22" s="1">
        <v>2.46376512820608</v>
      </c>
      <c r="O22" s="14">
        <f>(L$4-L22)/$F$4</f>
        <v>4.7277108466070071E-3</v>
      </c>
      <c r="P22" s="14">
        <f t="shared" ref="P22" si="42">(M$4-M22)/$F$4</f>
        <v>4.9573987500489275E-3</v>
      </c>
      <c r="Q22" s="14">
        <f t="shared" ref="Q22" si="43">(N$4-N22)/$F$4</f>
        <v>1.0230947633063658E-3</v>
      </c>
      <c r="R22" s="14">
        <v>0.123842592592592</v>
      </c>
      <c r="S22" s="14">
        <v>1.665940790869036E-2</v>
      </c>
      <c r="T22" s="14">
        <v>0.10845668978129586</v>
      </c>
      <c r="U22" s="14">
        <v>4.9451948474243723E-2</v>
      </c>
      <c r="V22" s="8">
        <f t="shared" si="1"/>
        <v>62.548904614981836</v>
      </c>
      <c r="W22" s="1">
        <v>32.509723077437506</v>
      </c>
      <c r="X22" s="1">
        <v>30.039181537544327</v>
      </c>
      <c r="Y22" s="14">
        <f>($W$4-W22)/$V$4</f>
        <v>-2.9315935612397731E-3</v>
      </c>
      <c r="Z22" s="14">
        <f>($X$4-X22)/$V$4</f>
        <v>1.1597061741875071E-2</v>
      </c>
      <c r="AA22" s="14">
        <f t="shared" si="39"/>
        <v>8.6654681806352975E-3</v>
      </c>
      <c r="AB22" s="1">
        <v>5.1725006020020077</v>
      </c>
      <c r="AC22" s="1">
        <v>3.9482241176433406</v>
      </c>
      <c r="AD22" s="1">
        <v>1.257864763858362</v>
      </c>
      <c r="AE22" s="14">
        <f>(AB$4-AB22)/$V$4</f>
        <v>-6.791566313056413E-3</v>
      </c>
      <c r="AF22" s="14">
        <f t="shared" ref="AF22" si="44">(AC$4-AC22)/$V$4</f>
        <v>2.6145307640035578E-3</v>
      </c>
      <c r="AG22" s="14">
        <f t="shared" ref="AG22" si="45">(AD$4-AD22)/$V$4</f>
        <v>1.2454419878137578E-3</v>
      </c>
      <c r="AH22" s="14">
        <v>2.9422514619883041E-2</v>
      </c>
      <c r="AI22" s="14">
        <v>-5.722265816093094E-3</v>
      </c>
      <c r="AJ22" s="14">
        <v>2.3779743342215134E-2</v>
      </c>
      <c r="AK22" s="49">
        <v>8.6654681806352975E-3</v>
      </c>
    </row>
    <row r="23" spans="1:37" ht="30" x14ac:dyDescent="0.25">
      <c r="A23" s="33">
        <v>12</v>
      </c>
      <c r="B23" s="34" t="s">
        <v>17</v>
      </c>
      <c r="C23" s="34" t="s">
        <v>76</v>
      </c>
      <c r="D23" s="34" t="s">
        <v>21</v>
      </c>
      <c r="E23" s="39" t="s">
        <v>53</v>
      </c>
      <c r="F23" s="36">
        <f t="shared" si="0"/>
        <v>35.991400396141358</v>
      </c>
      <c r="G23" s="37">
        <v>30.940015564651201</v>
      </c>
      <c r="H23" s="37">
        <v>5.0513848314901599</v>
      </c>
      <c r="I23" s="38">
        <f>($G$5-G23)/$F$5</f>
        <v>4.5358065320372558E-2</v>
      </c>
      <c r="J23" s="38">
        <f>($H$5-H23)/$F$5</f>
        <v>3.44250876659783E-2</v>
      </c>
      <c r="K23" s="38">
        <f t="shared" si="36"/>
        <v>7.9783152986350858E-2</v>
      </c>
      <c r="L23" s="37">
        <v>4.3116616798549598</v>
      </c>
      <c r="M23" s="37">
        <v>2.4350891045757002</v>
      </c>
      <c r="N23" s="37">
        <v>2.0940878362506798</v>
      </c>
      <c r="O23" s="38">
        <f>(L$5-L23)/$F$5</f>
        <v>1.1990140604112361E-2</v>
      </c>
      <c r="P23" s="38">
        <f t="shared" ref="P23" si="46">(M$5-M23)/$F$5</f>
        <v>1.7714991494801928E-2</v>
      </c>
      <c r="Q23" s="38">
        <f t="shared" ref="Q23" si="47">(N$5-N23)/$F$5</f>
        <v>1.5652933221457884E-2</v>
      </c>
      <c r="R23" s="38">
        <v>7.0370370370370305E-2</v>
      </c>
      <c r="S23" s="38">
        <v>5.4228640588173782E-2</v>
      </c>
      <c r="T23" s="38">
        <v>0.21045148143108483</v>
      </c>
      <c r="U23" s="38">
        <v>7.9783152986350858E-2</v>
      </c>
      <c r="V23" s="36">
        <f t="shared" si="1"/>
        <v>38.35</v>
      </c>
      <c r="W23" s="37">
        <v>28.52</v>
      </c>
      <c r="X23" s="37">
        <v>9.83</v>
      </c>
      <c r="Y23" s="38">
        <f>($W$5-W23)/$V$5</f>
        <v>8.0058224163028109E-3</v>
      </c>
      <c r="Z23" s="38">
        <f>($X$5-X23)/$V$5</f>
        <v>6.1620572537603086E-2</v>
      </c>
      <c r="AA23" s="38">
        <f t="shared" si="39"/>
        <v>6.9626394953905893E-2</v>
      </c>
      <c r="AB23" s="37">
        <v>4.0199999999999996</v>
      </c>
      <c r="AC23" s="37">
        <v>1.55</v>
      </c>
      <c r="AD23" s="37">
        <v>0.82</v>
      </c>
      <c r="AE23" s="38">
        <f>(AB$5-AB23)/$V$5</f>
        <v>-1.5283842794759812E-2</v>
      </c>
      <c r="AF23" s="38">
        <f t="shared" ref="AF23" si="48">(AC$5-AC23)/$V$5</f>
        <v>1.5283842794759818E-2</v>
      </c>
      <c r="AG23" s="38">
        <f t="shared" ref="AG23" si="49">(AD$5-AD23)/$V$5</f>
        <v>8.0058224163027641E-3</v>
      </c>
      <c r="AH23" s="38">
        <v>5.5E-2</v>
      </c>
      <c r="AI23" s="38">
        <v>1.14E-2</v>
      </c>
      <c r="AJ23" s="38">
        <v>0.2049</v>
      </c>
      <c r="AK23" s="50">
        <v>6.9500000000000006E-2</v>
      </c>
    </row>
    <row r="24" spans="1:37" ht="30" x14ac:dyDescent="0.25">
      <c r="A24" s="5">
        <v>13</v>
      </c>
      <c r="B24" t="s">
        <v>17</v>
      </c>
      <c r="C24" t="s">
        <v>76</v>
      </c>
      <c r="D24" t="s">
        <v>18</v>
      </c>
      <c r="E24" s="10" t="s">
        <v>54</v>
      </c>
      <c r="F24" s="8">
        <f t="shared" si="0"/>
        <v>44.934557130211026</v>
      </c>
      <c r="G24" s="1">
        <v>37.611239534688899</v>
      </c>
      <c r="H24" s="1">
        <v>7.3233175955221297</v>
      </c>
      <c r="I24" s="14">
        <f>($G$2-G24)/$F$2</f>
        <v>3.0226453974038009E-3</v>
      </c>
      <c r="J24" s="14">
        <f>($H$2-H24)/$F$2</f>
        <v>5.4540312866499616E-2</v>
      </c>
      <c r="K24" s="14">
        <f t="shared" si="36"/>
        <v>5.7562958263903417E-2</v>
      </c>
      <c r="L24" s="1">
        <v>6.7188407719857199</v>
      </c>
      <c r="M24" s="1">
        <v>5.8460924990009104</v>
      </c>
      <c r="N24" s="1">
        <v>2.94712931973244</v>
      </c>
      <c r="O24" s="14">
        <f>(L$2-L24)/$F$2</f>
        <v>-2.3578483046992778E-2</v>
      </c>
      <c r="P24" s="14">
        <f t="shared" ref="P24" si="50">(M$2-M24)/$F$2</f>
        <v>2.2355903624769573E-2</v>
      </c>
      <c r="Q24" s="14">
        <f t="shared" ref="Q24" si="51">(N$2-N24)/$F$2</f>
        <v>4.2452248196248746E-3</v>
      </c>
      <c r="R24" s="14">
        <v>0.26788194444444402</v>
      </c>
      <c r="S24" s="22">
        <v>3.8171281711568694E-3</v>
      </c>
      <c r="T24" s="22">
        <v>0.26204138287726453</v>
      </c>
      <c r="U24" s="22">
        <v>5.7562958263903452E-2</v>
      </c>
      <c r="V24" s="8">
        <f t="shared" si="1"/>
        <v>48.94</v>
      </c>
      <c r="W24" s="1">
        <v>36.44</v>
      </c>
      <c r="X24" s="1">
        <v>12.5</v>
      </c>
      <c r="Y24" s="14">
        <f>($W$2-W24)/$V$2</f>
        <v>-5.9698451507742459E-2</v>
      </c>
      <c r="Z24" s="14">
        <f>($X$2-X24)/$V$2</f>
        <v>6.2550937245313784E-2</v>
      </c>
      <c r="AA24" s="14">
        <f>SUM(Y24:Z24)</f>
        <v>2.8524857375713253E-3</v>
      </c>
      <c r="AB24" s="1">
        <v>8.36</v>
      </c>
      <c r="AC24" s="1">
        <v>4.72</v>
      </c>
      <c r="AD24" s="1">
        <v>1.23</v>
      </c>
      <c r="AE24" s="14">
        <f>(AB$2-AB24)/$V$2</f>
        <v>-7.9869600651996719E-2</v>
      </c>
      <c r="AF24" s="14">
        <f t="shared" ref="AF24" si="52">(AC$2-AC24)/$V$2</f>
        <v>1.4466177669111653E-2</v>
      </c>
      <c r="AG24" s="14">
        <f t="shared" ref="AG24" si="53">(AD$2-AD24)/$V$2</f>
        <v>5.7049714751426254E-3</v>
      </c>
      <c r="AH24" s="14">
        <v>0.20399999999999999</v>
      </c>
      <c r="AI24" s="14">
        <v>-8.7400000000000005E-2</v>
      </c>
      <c r="AJ24" s="14">
        <v>0.1973</v>
      </c>
      <c r="AK24" s="49">
        <v>2.8999999999999998E-3</v>
      </c>
    </row>
    <row r="25" spans="1:37" ht="30" x14ac:dyDescent="0.25">
      <c r="A25" s="5">
        <v>14</v>
      </c>
      <c r="B25" t="s">
        <v>17</v>
      </c>
      <c r="C25" t="s">
        <v>76</v>
      </c>
      <c r="D25" t="s">
        <v>19</v>
      </c>
      <c r="E25" s="10" t="s">
        <v>54</v>
      </c>
      <c r="F25" s="8">
        <f t="shared" si="0"/>
        <v>47.560697124178134</v>
      </c>
      <c r="G25" s="1">
        <v>46.580774327719098</v>
      </c>
      <c r="H25" s="1">
        <v>0.97992279645903801</v>
      </c>
      <c r="I25" s="14">
        <f>($G$3-G25)/$F$3</f>
        <v>6.587038460346856E-3</v>
      </c>
      <c r="J25" s="14">
        <f>($H$3-H25)/$F$3</f>
        <v>2.3480008559577704E-2</v>
      </c>
      <c r="K25" s="14">
        <f t="shared" si="36"/>
        <v>3.0067047019924562E-2</v>
      </c>
      <c r="L25" s="1">
        <v>7.6441248986688297</v>
      </c>
      <c r="M25" s="1">
        <v>11.6745632994133</v>
      </c>
      <c r="N25" s="1">
        <v>5.1629091856671003</v>
      </c>
      <c r="O25" s="14">
        <f>(L$3-L25)/$F$3</f>
        <v>-2.2632952531810146E-2</v>
      </c>
      <c r="P25" s="14">
        <f t="shared" ref="P25" si="54">(M$3-M25)/$F$3</f>
        <v>3.1422168407304378E-2</v>
      </c>
      <c r="Q25" s="14">
        <f t="shared" ref="Q25" si="55">(N$3-N25)/$F$3</f>
        <v>-2.2021774151510369E-3</v>
      </c>
      <c r="R25" s="14">
        <v>0.34369212962962897</v>
      </c>
      <c r="S25" s="22">
        <v>6.8863476667804235E-3</v>
      </c>
      <c r="T25" s="22">
        <v>0.54021559873443958</v>
      </c>
      <c r="U25" s="22">
        <v>3.0067047019924575E-2</v>
      </c>
      <c r="V25" s="8">
        <f t="shared" si="1"/>
        <v>49.03</v>
      </c>
      <c r="W25" s="1">
        <v>45.03</v>
      </c>
      <c r="X25" s="1">
        <v>4</v>
      </c>
      <c r="Y25" s="14">
        <f>($W$3-W25)/$V$3</f>
        <v>-0.10127118644067798</v>
      </c>
      <c r="Z25" s="14">
        <f>($X$3-X25)/$V$3</f>
        <v>6.25E-2</v>
      </c>
      <c r="AA25" s="14">
        <f t="shared" ref="AA25:AA27" si="56">SUM(Y25:Z25)</f>
        <v>-3.8771186440677979E-2</v>
      </c>
      <c r="AB25" s="1">
        <v>10.37</v>
      </c>
      <c r="AC25" s="1">
        <v>10.45</v>
      </c>
      <c r="AD25" s="1">
        <v>2.0699999999999998</v>
      </c>
      <c r="AE25" s="14">
        <f>(AB$3-AB25)/$V$3</f>
        <v>-0.11779661016949151</v>
      </c>
      <c r="AF25" s="14">
        <f t="shared" ref="AF25" si="57">(AC$3-AC25)/$V$3</f>
        <v>1.1864406779661026E-2</v>
      </c>
      <c r="AG25" s="14">
        <f t="shared" ref="AG25" si="58">(AD$3-AD25)/$V$3</f>
        <v>4.6610169491525461E-3</v>
      </c>
      <c r="AH25" s="14">
        <v>0.21100000000000002</v>
      </c>
      <c r="AI25" s="14">
        <v>-0.1188</v>
      </c>
      <c r="AJ25" s="14">
        <v>0.42430000000000001</v>
      </c>
      <c r="AK25" s="49">
        <v>-3.8900000000000004E-2</v>
      </c>
    </row>
    <row r="26" spans="1:37" ht="30" x14ac:dyDescent="0.25">
      <c r="A26" s="5">
        <v>15</v>
      </c>
      <c r="B26" t="s">
        <v>17</v>
      </c>
      <c r="C26" t="s">
        <v>76</v>
      </c>
      <c r="D26" t="s">
        <v>20</v>
      </c>
      <c r="E26" s="10" t="s">
        <v>54</v>
      </c>
      <c r="F26" s="8">
        <f t="shared" si="0"/>
        <v>53.7502635463686</v>
      </c>
      <c r="G26" s="1">
        <v>36.488544999282603</v>
      </c>
      <c r="H26" s="1">
        <v>17.261718547086002</v>
      </c>
      <c r="I26" s="14">
        <f>($G$4-G26)/$F$4</f>
        <v>1.0676415542467837E-3</v>
      </c>
      <c r="J26" s="14">
        <f>($H$4-H26)/$F$4</f>
        <v>5.3655164759058863E-2</v>
      </c>
      <c r="K26" s="14">
        <f t="shared" si="36"/>
        <v>5.4722806313305644E-2</v>
      </c>
      <c r="L26" s="1">
        <v>6.9706102094581404</v>
      </c>
      <c r="M26" s="1">
        <v>4.9816064544283796</v>
      </c>
      <c r="N26" s="1">
        <v>2.4371513914262199</v>
      </c>
      <c r="O26" s="14">
        <f>(L$4-L26)/$F$4</f>
        <v>-1.3537383962571861E-2</v>
      </c>
      <c r="P26" s="14">
        <f t="shared" ref="P26" si="59">(M$4-M26)/$F$4</f>
        <v>1.3113889170885703E-2</v>
      </c>
      <c r="Q26" s="14">
        <f t="shared" ref="Q26" si="60">(N$4-N26)/$F$4</f>
        <v>1.4911363459319095E-3</v>
      </c>
      <c r="R26" s="14">
        <v>0.24739583333333301</v>
      </c>
      <c r="S26" s="22">
        <v>1.6609952102677461E-3</v>
      </c>
      <c r="T26" s="22">
        <v>0.15019874027333668</v>
      </c>
      <c r="U26" s="22">
        <v>5.4722806313305727E-2</v>
      </c>
      <c r="V26" s="8">
        <f t="shared" si="1"/>
        <v>64.312586679928344</v>
      </c>
      <c r="W26" s="1">
        <v>35.475944551078797</v>
      </c>
      <c r="X26" s="1">
        <v>28.836642128849547</v>
      </c>
      <c r="Y26" s="14">
        <f>($W$4-W26)/$V$4</f>
        <v>-4.9943092706508839E-2</v>
      </c>
      <c r="Z26" s="14">
        <f>($X$4-X26)/$V$4</f>
        <v>3.0656050049517408E-2</v>
      </c>
      <c r="AA26" s="14">
        <f t="shared" si="56"/>
        <v>-1.9287042656991431E-2</v>
      </c>
      <c r="AB26" s="1">
        <v>8.3355269811042518</v>
      </c>
      <c r="AC26" s="1">
        <v>3.8236710444352351</v>
      </c>
      <c r="AD26" s="1">
        <v>1.1856129316048685</v>
      </c>
      <c r="AE26" s="14">
        <f>(AB$4-AB26)/$V$4</f>
        <v>-5.6922216785048448E-2</v>
      </c>
      <c r="AF26" s="14">
        <f t="shared" ref="AF26" si="61">(AC$4-AC26)/$V$4</f>
        <v>4.5885663330588414E-3</v>
      </c>
      <c r="AG26" s="14">
        <f t="shared" ref="AG26" si="62">(AD$4-AD26)/$V$4</f>
        <v>2.3905577454916681E-3</v>
      </c>
      <c r="AH26" s="14">
        <v>0.16684941520467836</v>
      </c>
      <c r="AI26" s="14">
        <v>-9.748542769467812E-2</v>
      </c>
      <c r="AJ26" s="14">
        <v>6.2860146672441386E-2</v>
      </c>
      <c r="AK26" s="49">
        <v>-1.9287042656991434E-2</v>
      </c>
    </row>
    <row r="27" spans="1:37" ht="30" x14ac:dyDescent="0.25">
      <c r="A27" s="33">
        <v>16</v>
      </c>
      <c r="B27" s="34" t="s">
        <v>17</v>
      </c>
      <c r="C27" s="34" t="s">
        <v>76</v>
      </c>
      <c r="D27" s="34" t="s">
        <v>21</v>
      </c>
      <c r="E27" s="39" t="s">
        <v>54</v>
      </c>
      <c r="F27" s="36">
        <f t="shared" si="0"/>
        <v>34.632810160045224</v>
      </c>
      <c r="G27" s="37">
        <v>30.918001026921601</v>
      </c>
      <c r="H27" s="37">
        <v>3.7148091331236199</v>
      </c>
      <c r="I27" s="38">
        <f>($G$5-G27)/$F$5</f>
        <v>4.5920926122537051E-2</v>
      </c>
      <c r="J27" s="38">
        <f>($H$5-H27)/$F$5</f>
        <v>6.8598236290608794E-2</v>
      </c>
      <c r="K27" s="38">
        <f t="shared" si="36"/>
        <v>0.11451916241314584</v>
      </c>
      <c r="L27" s="37">
        <v>5.7950209963171702</v>
      </c>
      <c r="M27" s="37">
        <v>1.5574529373189401</v>
      </c>
      <c r="N27" s="37">
        <v>1.4663501493157001</v>
      </c>
      <c r="O27" s="38">
        <f>(L$5-L27)/$F$5</f>
        <v>-2.5935925571671119E-2</v>
      </c>
      <c r="P27" s="38">
        <f t="shared" ref="P27" si="63">(M$5-M27)/$F$5</f>
        <v>4.0154118001942338E-2</v>
      </c>
      <c r="Q27" s="38">
        <f t="shared" ref="Q27" si="64">(N$5-N27)/$F$5</f>
        <v>3.1702733692263646E-2</v>
      </c>
      <c r="R27" s="38">
        <v>0.22517361111111101</v>
      </c>
      <c r="S27" s="40">
        <v>5.4901578817045715E-2</v>
      </c>
      <c r="T27" s="40">
        <v>0.4193627795808248</v>
      </c>
      <c r="U27" s="40">
        <v>0.11451916241314575</v>
      </c>
      <c r="V27" s="36">
        <f t="shared" si="1"/>
        <v>38.17</v>
      </c>
      <c r="W27" s="37">
        <v>30.15</v>
      </c>
      <c r="X27" s="37">
        <v>8.02</v>
      </c>
      <c r="Y27" s="38">
        <f>($W$5-W27)/$V$5</f>
        <v>-3.1538088306647193E-2</v>
      </c>
      <c r="Z27" s="38">
        <f>($X$5-X27)/$V$5</f>
        <v>0.10553129548762737</v>
      </c>
      <c r="AA27" s="38">
        <f t="shared" si="56"/>
        <v>7.3993207180980181E-2</v>
      </c>
      <c r="AB27" s="37">
        <v>6.72</v>
      </c>
      <c r="AC27" s="37">
        <v>0.84</v>
      </c>
      <c r="AD27" s="37">
        <v>0.46</v>
      </c>
      <c r="AE27" s="38">
        <f>(AB$5-AB27)/$V$5</f>
        <v>-8.0786026200873357E-2</v>
      </c>
      <c r="AF27" s="38">
        <f t="shared" ref="AF27" si="65">(AC$5-AC27)/$V$5</f>
        <v>3.2508491023774864E-2</v>
      </c>
      <c r="AG27" s="38">
        <f t="shared" ref="AG27" si="66">(AD$5-AD27)/$V$5</f>
        <v>1.6739446870451237E-2</v>
      </c>
      <c r="AH27" s="38">
        <v>0.17899999999999999</v>
      </c>
      <c r="AI27" s="38">
        <v>-4.4999999999999998E-2</v>
      </c>
      <c r="AJ27" s="38">
        <v>0.3518</v>
      </c>
      <c r="AK27" s="50">
        <v>7.400000000000001E-2</v>
      </c>
    </row>
    <row r="28" spans="1:37" s="7" customFormat="1" ht="30" x14ac:dyDescent="0.25">
      <c r="A28" s="5">
        <v>17</v>
      </c>
      <c r="B28" s="7" t="s">
        <v>17</v>
      </c>
      <c r="C28" s="7" t="s">
        <v>76</v>
      </c>
      <c r="D28" s="7" t="s">
        <v>18</v>
      </c>
      <c r="E28" s="10" t="s">
        <v>58</v>
      </c>
      <c r="F28" s="8">
        <f t="shared" si="0"/>
        <v>45.36488551040992</v>
      </c>
      <c r="G28" s="15">
        <v>36.614348906809703</v>
      </c>
      <c r="H28" s="15">
        <v>8.7505366036002208</v>
      </c>
      <c r="I28" s="20">
        <f>($G$2-G28)/$F$2</f>
        <v>2.3930977742828152E-2</v>
      </c>
      <c r="J28" s="20">
        <f>($H$2-H28)/$F$2</f>
        <v>2.4606468053365582E-2</v>
      </c>
      <c r="K28" s="20">
        <f t="shared" si="36"/>
        <v>4.8537445796193734E-2</v>
      </c>
      <c r="L28" s="15">
        <v>5.4610058359371303</v>
      </c>
      <c r="M28" s="15">
        <v>5.9177550377569297</v>
      </c>
      <c r="N28" s="15">
        <v>3.1364110891457599</v>
      </c>
      <c r="O28" s="20">
        <f>(L$2-L28)/$F$2</f>
        <v>2.8027769860551497E-3</v>
      </c>
      <c r="P28" s="20">
        <f t="shared" ref="P28" si="67">(M$2-M28)/$F$2</f>
        <v>2.0852886006663053E-2</v>
      </c>
      <c r="Q28" s="20">
        <f t="shared" ref="Q28" si="68">(N$2-N28)/$F$2</f>
        <v>2.7531475010895241E-4</v>
      </c>
      <c r="R28" s="20">
        <v>0.101157407407407</v>
      </c>
      <c r="S28" s="20">
        <v>3.0221080310623982E-2</v>
      </c>
      <c r="T28" s="20">
        <v>0.11822288097635136</v>
      </c>
      <c r="U28" s="20">
        <v>4.853744579619379E-2</v>
      </c>
      <c r="V28" s="8">
        <f t="shared" si="1"/>
        <v>48.34</v>
      </c>
      <c r="W28" s="15">
        <v>33.68</v>
      </c>
      <c r="X28" s="15">
        <v>14.66</v>
      </c>
      <c r="Y28" s="20">
        <f>($W$2-W28)/$V$2</f>
        <v>-3.4637326813366284E-3</v>
      </c>
      <c r="Z28" s="20">
        <f>($X$2-X28)/$V$2</f>
        <v>1.8541157294213531E-2</v>
      </c>
      <c r="AA28" s="20">
        <f>SUM(Y28:Z28)</f>
        <v>1.5077424612876903E-2</v>
      </c>
      <c r="AB28" s="15">
        <v>5.07</v>
      </c>
      <c r="AC28" s="15">
        <v>5.01</v>
      </c>
      <c r="AD28" s="15">
        <v>1.46</v>
      </c>
      <c r="AE28" s="20">
        <f>(AB$2-AB28)/$V$2</f>
        <v>-1.2836185819070903E-2</v>
      </c>
      <c r="AF28" s="20">
        <f t="shared" ref="AF28" si="69">(AC$2-AC28)/$V$2</f>
        <v>8.557457212713936E-3</v>
      </c>
      <c r="AG28" s="20">
        <f t="shared" ref="AG28" si="70">(AD$2-AD28)/$V$2</f>
        <v>1.0187449062754696E-3</v>
      </c>
      <c r="AH28" s="20">
        <v>6.5000000000000002E-2</v>
      </c>
      <c r="AI28" s="20">
        <v>-5.0000000000000001E-3</v>
      </c>
      <c r="AJ28" s="20">
        <v>5.8500000000000003E-2</v>
      </c>
      <c r="AK28" s="51">
        <v>1.5100000000000001E-2</v>
      </c>
    </row>
    <row r="29" spans="1:37" s="7" customFormat="1" ht="30" x14ac:dyDescent="0.25">
      <c r="A29" s="5">
        <v>18</v>
      </c>
      <c r="B29" s="7" t="s">
        <v>17</v>
      </c>
      <c r="C29" s="7" t="s">
        <v>76</v>
      </c>
      <c r="D29" s="7" t="s">
        <v>19</v>
      </c>
      <c r="E29" s="10" t="s">
        <v>58</v>
      </c>
      <c r="F29" s="8">
        <f t="shared" si="0"/>
        <v>46.379153605856011</v>
      </c>
      <c r="G29" s="15">
        <v>45.037414602095403</v>
      </c>
      <c r="H29" s="15">
        <v>1.3417390037606101</v>
      </c>
      <c r="I29" s="20">
        <f>($G$3-G29)/$F$3</f>
        <v>3.8061670808065572E-2</v>
      </c>
      <c r="J29" s="20">
        <f>($H$3-H29)/$F$3</f>
        <v>1.6101280248094207E-2</v>
      </c>
      <c r="K29" s="20">
        <f t="shared" si="36"/>
        <v>5.4162951056159779E-2</v>
      </c>
      <c r="L29" s="15">
        <v>6.0351037115824502</v>
      </c>
      <c r="M29" s="15">
        <v>11.671875227039299</v>
      </c>
      <c r="N29" s="15">
        <v>5.2312587195037601</v>
      </c>
      <c r="O29" s="20">
        <f>(L$3-L29)/$F$3</f>
        <v>1.0180752181631159E-2</v>
      </c>
      <c r="P29" s="20">
        <f t="shared" ref="P29" si="71">(M$3-M29)/$F$3</f>
        <v>3.1476987830340412E-2</v>
      </c>
      <c r="Q29" s="20">
        <f t="shared" ref="Q29" si="72">(N$3-N29)/$F$3</f>
        <v>-3.5960692039091391E-3</v>
      </c>
      <c r="R29" s="20">
        <v>8.6805555555555497E-2</v>
      </c>
      <c r="S29" s="20">
        <v>3.9791159493106187E-2</v>
      </c>
      <c r="T29" s="20">
        <v>0.37044972652137986</v>
      </c>
      <c r="U29" s="20">
        <v>5.4162951056159758E-2</v>
      </c>
      <c r="V29" s="8">
        <f t="shared" si="1"/>
        <v>46.010000000000005</v>
      </c>
      <c r="W29" s="15">
        <v>40.53</v>
      </c>
      <c r="X29" s="15">
        <v>5.48</v>
      </c>
      <c r="Y29" s="20">
        <f>($W$3-W29)/$V$3</f>
        <v>-5.932203389830532E-3</v>
      </c>
      <c r="Z29" s="20">
        <f>($X$3-X29)/$V$3</f>
        <v>3.1144067796610161E-2</v>
      </c>
      <c r="AA29" s="20">
        <f t="shared" ref="AA29:AA31" si="73">SUM(Y29:Z29)</f>
        <v>2.5211864406779628E-2</v>
      </c>
      <c r="AB29" s="15">
        <v>5.97</v>
      </c>
      <c r="AC29" s="15">
        <v>10.14</v>
      </c>
      <c r="AD29" s="15">
        <v>2.29</v>
      </c>
      <c r="AE29" s="20">
        <f>(AB$3-AB29)/$V$3</f>
        <v>-2.4576271186440679E-2</v>
      </c>
      <c r="AF29" s="20">
        <f t="shared" ref="AF29" si="74">(AC$3-AC29)/$V$3</f>
        <v>1.8432203389830492E-2</v>
      </c>
      <c r="AG29" s="20">
        <f t="shared" ref="AG29" si="75">(AD$3-AD29)/$V$3</f>
        <v>0</v>
      </c>
      <c r="AH29" s="20">
        <v>0.04</v>
      </c>
      <c r="AI29" s="20">
        <v>-7.0000000000000001E-3</v>
      </c>
      <c r="AJ29" s="20">
        <v>0.21110000000000001</v>
      </c>
      <c r="AK29" s="51">
        <v>2.5100000000000001E-2</v>
      </c>
    </row>
    <row r="30" spans="1:37" s="7" customFormat="1" ht="30" x14ac:dyDescent="0.25">
      <c r="A30" s="5">
        <v>19</v>
      </c>
      <c r="B30" s="7" t="s">
        <v>17</v>
      </c>
      <c r="C30" s="7" t="s">
        <v>76</v>
      </c>
      <c r="D30" s="7" t="s">
        <v>20</v>
      </c>
      <c r="E30" s="10" t="s">
        <v>58</v>
      </c>
      <c r="F30" s="8">
        <f t="shared" si="0"/>
        <v>54.181761844815099</v>
      </c>
      <c r="G30" s="15">
        <v>35.587267330517797</v>
      </c>
      <c r="H30" s="15">
        <v>18.594494514297299</v>
      </c>
      <c r="I30" s="20">
        <f>($G$4-G30)/$F$4</f>
        <v>1.6917930822643128E-2</v>
      </c>
      <c r="J30" s="20">
        <f>($H$4-H30)/$F$4</f>
        <v>3.0216345244960297E-2</v>
      </c>
      <c r="K30" s="20">
        <f t="shared" si="36"/>
        <v>4.7134276067603426E-2</v>
      </c>
      <c r="L30" s="15">
        <v>6.0739040535103097</v>
      </c>
      <c r="M30" s="15">
        <v>4.8525724069001797</v>
      </c>
      <c r="N30" s="15">
        <v>2.56161392613742</v>
      </c>
      <c r="O30" s="20">
        <f>(L$4-L30)/$F$4</f>
        <v>2.2325085501359288E-3</v>
      </c>
      <c r="P30" s="20">
        <f t="shared" ref="P30" si="76">(M$4-M30)/$F$4</f>
        <v>1.5383142087799688E-2</v>
      </c>
      <c r="Q30" s="20">
        <f t="shared" ref="Q30" si="77">(N$4-N30)/$F$4</f>
        <v>-6.9771981529308182E-4</v>
      </c>
      <c r="R30" s="20">
        <v>0.141782407407407</v>
      </c>
      <c r="S30" s="20">
        <v>2.6320258847432609E-2</v>
      </c>
      <c r="T30" s="20">
        <v>8.4585650083033537E-2</v>
      </c>
      <c r="U30" s="20">
        <v>4.7134276067603342E-2</v>
      </c>
      <c r="V30" s="8">
        <f t="shared" si="1"/>
        <v>63.336863297861882</v>
      </c>
      <c r="W30" s="15">
        <v>32.637649925030289</v>
      </c>
      <c r="X30" s="15">
        <v>30.699213372831597</v>
      </c>
      <c r="Y30" s="20">
        <f>($W$4-W30)/$V$4</f>
        <v>-4.9590999156059242E-3</v>
      </c>
      <c r="Z30" s="20">
        <f>($X$4-X30)/$V$4</f>
        <v>1.1362494471117157E-3</v>
      </c>
      <c r="AA30" s="20">
        <f t="shared" si="73"/>
        <v>-3.8228504684942087E-3</v>
      </c>
      <c r="AB30" s="15">
        <v>5.2689046480184505</v>
      </c>
      <c r="AC30" s="15">
        <v>3.93</v>
      </c>
      <c r="AD30" s="15">
        <v>1.3055578815853759</v>
      </c>
      <c r="AE30" s="20">
        <f>(AB$4-AB30)/$V$4</f>
        <v>-8.3194693260903469E-3</v>
      </c>
      <c r="AF30" s="20">
        <f t="shared" ref="AF30" si="78">(AC$4-AC30)/$V$4</f>
        <v>2.9033639137283677E-3</v>
      </c>
      <c r="AG30" s="20">
        <f t="shared" ref="AG30" si="79">(AD$4-AD30)/$V$4</f>
        <v>4.8955609622309008E-4</v>
      </c>
      <c r="AH30" s="20">
        <v>2.6864035087719298E-2</v>
      </c>
      <c r="AI30" s="20">
        <v>-9.7000000000000003E-3</v>
      </c>
      <c r="AJ30" s="20">
        <v>2.3E-3</v>
      </c>
      <c r="AK30" s="51">
        <v>-3.8E-3</v>
      </c>
    </row>
    <row r="31" spans="1:37" s="7" customFormat="1" ht="30" x14ac:dyDescent="0.25">
      <c r="A31" s="33">
        <v>20</v>
      </c>
      <c r="B31" s="35" t="s">
        <v>17</v>
      </c>
      <c r="C31" s="35" t="s">
        <v>76</v>
      </c>
      <c r="D31" s="35" t="s">
        <v>21</v>
      </c>
      <c r="E31" s="39" t="s">
        <v>58</v>
      </c>
      <c r="F31" s="36">
        <f t="shared" si="0"/>
        <v>36.308842755648811</v>
      </c>
      <c r="G31" s="36">
        <v>30.9606458038113</v>
      </c>
      <c r="H31" s="36">
        <v>5.3481969518375099</v>
      </c>
      <c r="I31" s="41">
        <f>($G$5-G31)/$F$5</f>
        <v>4.4830597830247371E-2</v>
      </c>
      <c r="J31" s="41">
        <f>($H$5-H31)/$F$5</f>
        <v>2.683628838239286E-2</v>
      </c>
      <c r="K31" s="41">
        <f t="shared" si="36"/>
        <v>7.1666886212640224E-2</v>
      </c>
      <c r="L31" s="36">
        <v>4.62141121508638</v>
      </c>
      <c r="M31" s="36">
        <v>2.2404345503875902</v>
      </c>
      <c r="N31" s="36">
        <v>1.9996230943675799</v>
      </c>
      <c r="O31" s="41">
        <f>(L$5-L31)/$F$5</f>
        <v>4.0705615508571987E-3</v>
      </c>
      <c r="P31" s="41">
        <f t="shared" ref="P31" si="80">(M$5-M31)/$F$5</f>
        <v>2.2691858139063815E-2</v>
      </c>
      <c r="Q31" s="41">
        <f t="shared" ref="Q31" si="81">(N$5-N31)/$F$5</f>
        <v>1.8068178140323115E-2</v>
      </c>
      <c r="R31" s="41">
        <v>7.3842592592592599E-2</v>
      </c>
      <c r="S31" s="41">
        <v>5.3598017462123115E-2</v>
      </c>
      <c r="T31" s="41">
        <v>0.16405874404694543</v>
      </c>
      <c r="U31" s="41">
        <v>7.1666886212640168E-2</v>
      </c>
      <c r="V31" s="36">
        <f t="shared" si="1"/>
        <v>39.159999999999997</v>
      </c>
      <c r="W31" s="36">
        <v>28.54</v>
      </c>
      <c r="X31" s="36">
        <v>10.62</v>
      </c>
      <c r="Y31" s="41">
        <f>($W$5-W31)/$V$5</f>
        <v>7.5206210577390175E-3</v>
      </c>
      <c r="Z31" s="41">
        <f>($X$5-X31)/$V$5</f>
        <v>4.2455118874332849E-2</v>
      </c>
      <c r="AA31" s="41">
        <f t="shared" si="73"/>
        <v>4.9975739932071869E-2</v>
      </c>
      <c r="AB31" s="36">
        <v>3.75</v>
      </c>
      <c r="AC31" s="36">
        <v>1.75</v>
      </c>
      <c r="AD31" s="36">
        <v>0.92</v>
      </c>
      <c r="AE31" s="41">
        <f>(AB$5-AB31)/$V$5</f>
        <v>-8.7336244541484694E-3</v>
      </c>
      <c r="AF31" s="41">
        <f t="shared" ref="AF31" si="82">(AC$5-AC31)/$V$5</f>
        <v>1.0431829209121779E-2</v>
      </c>
      <c r="AG31" s="41">
        <f t="shared" ref="AG31" si="83">(AD$5-AD31)/$V$5</f>
        <v>5.5798156234837431E-3</v>
      </c>
      <c r="AH31" s="41">
        <v>5.7000000000000002E-2</v>
      </c>
      <c r="AI31" s="41">
        <v>1.0699999999999999E-2</v>
      </c>
      <c r="AJ31" s="41">
        <v>0.1414</v>
      </c>
      <c r="AK31" s="52">
        <v>4.99E-2</v>
      </c>
    </row>
    <row r="32" spans="1:37" ht="30" x14ac:dyDescent="0.25">
      <c r="A32" s="5">
        <v>21</v>
      </c>
      <c r="B32" t="s">
        <v>17</v>
      </c>
      <c r="C32" t="s">
        <v>76</v>
      </c>
      <c r="D32" t="s">
        <v>18</v>
      </c>
      <c r="E32" s="10" t="s">
        <v>56</v>
      </c>
      <c r="F32" s="8">
        <f t="shared" si="0"/>
        <v>44.516352769947041</v>
      </c>
      <c r="G32" s="1">
        <v>36.5879555043214</v>
      </c>
      <c r="H32" s="1">
        <v>7.9283972656256401</v>
      </c>
      <c r="I32" s="14">
        <f>($G$2-G32)/$F$2</f>
        <v>2.448454100796385E-2</v>
      </c>
      <c r="J32" s="14">
        <f>($H$2-H32)/$F$2</f>
        <v>4.1849646022837604E-2</v>
      </c>
      <c r="K32" s="14">
        <f t="shared" si="36"/>
        <v>6.6334187030801461E-2</v>
      </c>
      <c r="L32" s="1">
        <v>5.6347846374230697</v>
      </c>
      <c r="M32" s="1">
        <v>5.8024569628181899</v>
      </c>
      <c r="N32" s="1">
        <v>3.05153696011029</v>
      </c>
      <c r="O32" s="14">
        <f>(L$2-L32)/$F$2</f>
        <v>-8.4198085843112023E-4</v>
      </c>
      <c r="P32" s="14">
        <f t="shared" ref="P32" si="84">(M$2-M32)/$F$2</f>
        <v>2.3271095589729715E-2</v>
      </c>
      <c r="Q32" s="14">
        <f t="shared" ref="Q32" si="85">(N$2-N32)/$F$2</f>
        <v>2.0554262766635796E-3</v>
      </c>
      <c r="R32" s="14">
        <v>7.2280092592592493E-2</v>
      </c>
      <c r="S32" s="14">
        <v>3.0920144096168167E-2</v>
      </c>
      <c r="T32" s="14">
        <v>0.2010685040181398</v>
      </c>
      <c r="U32" s="14">
        <v>6.6334187030801406E-2</v>
      </c>
      <c r="V32" s="8">
        <f t="shared" si="1"/>
        <v>48.099999999999994</v>
      </c>
      <c r="W32" s="1">
        <v>34.58</v>
      </c>
      <c r="X32" s="1">
        <v>13.52</v>
      </c>
      <c r="Y32" s="14">
        <f>($W$2-W32)/$V$2</f>
        <v>-2.1801140994295035E-2</v>
      </c>
      <c r="Z32" s="14">
        <f>($X$2-X32)/$V$2</f>
        <v>4.1768541157294233E-2</v>
      </c>
      <c r="AA32" s="14">
        <f>SUM(Y32:Z32)</f>
        <v>1.9967400162999197E-2</v>
      </c>
      <c r="AB32" s="1">
        <v>6.27</v>
      </c>
      <c r="AC32" s="1">
        <v>4.8499999999999996</v>
      </c>
      <c r="AD32" s="1">
        <v>1.32</v>
      </c>
      <c r="AE32" s="14">
        <f>(AB$2-AB32)/$V$2</f>
        <v>-3.7286063569682136E-2</v>
      </c>
      <c r="AF32" s="14">
        <f t="shared" ref="AF32" si="86">(AC$2-AC32)/$V$2</f>
        <v>1.1817440912795438E-2</v>
      </c>
      <c r="AG32" s="14">
        <f t="shared" ref="AG32" si="87">(AD$2-AD32)/$V$2</f>
        <v>3.87123064384678E-3</v>
      </c>
      <c r="AH32" s="14">
        <v>0.10199999999999999</v>
      </c>
      <c r="AI32" s="14">
        <v>-3.1699999999999999E-2</v>
      </c>
      <c r="AJ32" s="14">
        <v>0.1318</v>
      </c>
      <c r="AK32" s="49">
        <v>2.0199999999999999E-2</v>
      </c>
    </row>
    <row r="33" spans="1:37" ht="30" x14ac:dyDescent="0.25">
      <c r="A33" s="5">
        <v>22</v>
      </c>
      <c r="B33" t="s">
        <v>17</v>
      </c>
      <c r="C33" t="s">
        <v>76</v>
      </c>
      <c r="D33" t="s">
        <v>19</v>
      </c>
      <c r="E33" s="10" t="s">
        <v>56</v>
      </c>
      <c r="F33" s="8">
        <f t="shared" si="0"/>
        <v>46.343751519692866</v>
      </c>
      <c r="G33" s="1">
        <v>45.142588854063803</v>
      </c>
      <c r="H33" s="1">
        <v>1.2011626656290599</v>
      </c>
      <c r="I33" s="14">
        <f>($G$3-G33)/$F$3</f>
        <v>3.5916791128887751E-2</v>
      </c>
      <c r="J33" s="14">
        <f>($H$3-H33)/$F$3</f>
        <v>1.8968135256696359E-2</v>
      </c>
      <c r="K33" s="14">
        <f t="shared" si="36"/>
        <v>5.4884926385584107E-2</v>
      </c>
      <c r="L33" s="1">
        <v>6.4468408647133604</v>
      </c>
      <c r="M33" s="1">
        <v>11.4179216332899</v>
      </c>
      <c r="N33" s="1">
        <v>5.1786494120905902</v>
      </c>
      <c r="O33" s="14">
        <f>(L$3-L33)/$F$3</f>
        <v>1.7839569928395646E-3</v>
      </c>
      <c r="P33" s="14">
        <f t="shared" ref="P33" si="88">(M$3-M33)/$F$3</f>
        <v>3.6656011141587001E-2</v>
      </c>
      <c r="Q33" s="14">
        <f t="shared" ref="Q33" si="89">(N$3-N33)/$F$3</f>
        <v>-2.523177005540752E-3</v>
      </c>
      <c r="R33" s="14">
        <v>0.112268518518518</v>
      </c>
      <c r="S33" s="14">
        <v>3.7548818376814452E-2</v>
      </c>
      <c r="T33" s="14">
        <v>0.43640880788317526</v>
      </c>
      <c r="U33" s="14">
        <v>5.4884926385584065E-2</v>
      </c>
      <c r="V33" s="8">
        <f t="shared" si="1"/>
        <v>46.980000000000004</v>
      </c>
      <c r="W33" s="1">
        <v>42.25</v>
      </c>
      <c r="X33" s="1">
        <v>4.7300000000000004</v>
      </c>
      <c r="Y33" s="14">
        <f>($W$3-W33)/$V$3</f>
        <v>-4.2372881355932202E-2</v>
      </c>
      <c r="Z33" s="14">
        <f>($X$3-X33)/$V$3</f>
        <v>4.703389830508474E-2</v>
      </c>
      <c r="AA33" s="14">
        <f t="shared" ref="AA33:AA35" si="90">SUM(Y33:Z33)</f>
        <v>4.6610169491525383E-3</v>
      </c>
      <c r="AB33" s="1">
        <v>7.63</v>
      </c>
      <c r="AC33" s="1">
        <v>10.280000000000001</v>
      </c>
      <c r="AD33" s="1">
        <v>2.21</v>
      </c>
      <c r="AE33" s="14">
        <f>(AB$3-AB33)/$V$3</f>
        <v>-5.9745762711864409E-2</v>
      </c>
      <c r="AF33" s="14">
        <f t="shared" ref="AF33" si="91">(AC$3-AC33)/$V$3</f>
        <v>1.5466101694915226E-2</v>
      </c>
      <c r="AG33" s="14">
        <f t="shared" ref="AG33" si="92">(AD$3-AD33)/$V$3</f>
        <v>1.6949152542372896E-3</v>
      </c>
      <c r="AH33" s="14">
        <v>7.4999999999999997E-2</v>
      </c>
      <c r="AI33" s="14">
        <v>-4.99E-2</v>
      </c>
      <c r="AJ33" s="14">
        <v>0.3196</v>
      </c>
      <c r="AK33" s="49">
        <v>4.4999999999999997E-3</v>
      </c>
    </row>
    <row r="34" spans="1:37" ht="30" x14ac:dyDescent="0.25">
      <c r="A34" s="5">
        <v>23</v>
      </c>
      <c r="B34" t="s">
        <v>17</v>
      </c>
      <c r="C34" t="s">
        <v>76</v>
      </c>
      <c r="D34" t="s">
        <v>20</v>
      </c>
      <c r="E34" s="10" t="s">
        <v>56</v>
      </c>
      <c r="F34" s="8">
        <f t="shared" si="0"/>
        <v>53.268627090410007</v>
      </c>
      <c r="G34" s="1">
        <v>35.371265823010503</v>
      </c>
      <c r="H34" s="1">
        <v>17.8973612673995</v>
      </c>
      <c r="I34" s="14">
        <f>($G$4-G34)/$F$4</f>
        <v>2.0716634035929687E-2</v>
      </c>
      <c r="J34" s="14">
        <f>($H$4-H34)/$F$4</f>
        <v>4.2476455536043067E-2</v>
      </c>
      <c r="K34" s="14">
        <f t="shared" si="36"/>
        <v>6.3193089571972755E-2</v>
      </c>
      <c r="L34" s="1">
        <v>5.9621891642837301</v>
      </c>
      <c r="M34" s="1">
        <v>4.8112889524583604</v>
      </c>
      <c r="N34" s="1">
        <v>2.4986107622984899</v>
      </c>
      <c r="O34" s="14">
        <f>(L$4-L34)/$F$4</f>
        <v>4.1971786747767512E-3</v>
      </c>
      <c r="P34" s="14">
        <f t="shared" ref="P34" si="93">(M$4-M34)/$F$4</f>
        <v>1.6109172164411135E-2</v>
      </c>
      <c r="Q34" s="14">
        <f t="shared" ref="Q34" si="94">(N$4-N34)/$F$4</f>
        <v>4.1028319674183279E-4</v>
      </c>
      <c r="R34" s="14">
        <v>7.0081018518518501E-2</v>
      </c>
      <c r="S34" s="14">
        <v>3.2230133577766606E-2</v>
      </c>
      <c r="T34" s="14">
        <v>0.11890579670082768</v>
      </c>
      <c r="U34" s="14">
        <v>6.3193089571972672E-2</v>
      </c>
      <c r="V34" s="8">
        <f t="shared" si="1"/>
        <v>63.139581300134751</v>
      </c>
      <c r="W34" s="1">
        <v>33.598406859940802</v>
      </c>
      <c r="X34" s="1">
        <v>29.541174440193952</v>
      </c>
      <c r="Y34" s="14">
        <f>($W$4-W34)/$V$4</f>
        <v>-2.0186089614696409E-2</v>
      </c>
      <c r="Z34" s="14">
        <f>($X$4-X34)/$V$4</f>
        <v>1.9489951884931297E-2</v>
      </c>
      <c r="AA34" s="14">
        <f t="shared" si="90"/>
        <v>-6.9613772976511237E-4</v>
      </c>
      <c r="AB34" s="1">
        <v>6.3315422706993836</v>
      </c>
      <c r="AC34" s="1">
        <v>3.8990709354225883</v>
      </c>
      <c r="AD34" s="1">
        <v>1.2366600598843807</v>
      </c>
      <c r="AE34" s="14">
        <f>(AB$4-AB34)/$V$4</f>
        <v>-2.5161161065672403E-2</v>
      </c>
      <c r="AF34" s="14">
        <f t="shared" ref="AF34" si="95">(AC$4-AC34)/$V$4</f>
        <v>3.3935571463867614E-3</v>
      </c>
      <c r="AG34" s="14">
        <f t="shared" ref="AG34" si="96">(AD$4-AD34)/$V$4</f>
        <v>1.5815143046002619E-3</v>
      </c>
      <c r="AH34" s="14">
        <v>5.8845029239766082E-2</v>
      </c>
      <c r="AI34" s="14">
        <v>-3.9401836629058405E-2</v>
      </c>
      <c r="AJ34" s="14">
        <v>3.9964092965228341E-2</v>
      </c>
      <c r="AK34" s="49">
        <v>-6.9613772976511324E-4</v>
      </c>
    </row>
    <row r="35" spans="1:37" ht="30" x14ac:dyDescent="0.25">
      <c r="A35" s="33">
        <v>24</v>
      </c>
      <c r="B35" s="34" t="s">
        <v>17</v>
      </c>
      <c r="C35" s="34" t="s">
        <v>76</v>
      </c>
      <c r="D35" s="34" t="s">
        <v>21</v>
      </c>
      <c r="E35" s="39" t="s">
        <v>56</v>
      </c>
      <c r="F35" s="36">
        <f t="shared" si="0"/>
        <v>34.819817965236425</v>
      </c>
      <c r="G35" s="37">
        <v>30.513497463397901</v>
      </c>
      <c r="H35" s="37">
        <v>4.3063205018385204</v>
      </c>
      <c r="I35" s="38">
        <f>($G$5-G35)/$F$5</f>
        <v>5.6263146478916178E-2</v>
      </c>
      <c r="J35" s="38">
        <f>($H$5-H35)/$F$5</f>
        <v>5.3474658972124951E-2</v>
      </c>
      <c r="K35" s="38">
        <f t="shared" si="36"/>
        <v>0.10973780545104113</v>
      </c>
      <c r="L35" s="37">
        <v>4.9475122395307896</v>
      </c>
      <c r="M35" s="37">
        <v>1.8129905461146101</v>
      </c>
      <c r="N35" s="37">
        <v>1.6538177337826701</v>
      </c>
      <c r="O35" s="38">
        <f>(L$5-L35)/$F$5</f>
        <v>-4.267087254670455E-3</v>
      </c>
      <c r="P35" s="38">
        <f t="shared" ref="P35" si="97">(M$5-M35)/$F$5</f>
        <v>3.3620612495872358E-2</v>
      </c>
      <c r="Q35" s="38">
        <f t="shared" ref="Q35" si="98">(N$5-N35)/$F$5</f>
        <v>2.6909621237713115E-2</v>
      </c>
      <c r="R35" s="38">
        <v>5.6770833333333298E-2</v>
      </c>
      <c r="S35" s="38">
        <v>6.7266404049965756E-2</v>
      </c>
      <c r="T35" s="38">
        <v>0.3269075538427082</v>
      </c>
      <c r="U35" s="38">
        <v>0.10973780545104095</v>
      </c>
      <c r="V35" s="36">
        <f t="shared" si="1"/>
        <v>38.14</v>
      </c>
      <c r="W35" s="37">
        <v>28.8</v>
      </c>
      <c r="X35" s="37">
        <v>9.34</v>
      </c>
      <c r="Y35" s="38">
        <f>($W$5-W35)/$V$5</f>
        <v>1.2130033964095272E-3</v>
      </c>
      <c r="Z35" s="38">
        <f>($X$5-X35)/$V$5</f>
        <v>7.3508005822416289E-2</v>
      </c>
      <c r="AA35" s="38">
        <f t="shared" si="90"/>
        <v>7.472100921882581E-2</v>
      </c>
      <c r="AB35" s="37">
        <v>5</v>
      </c>
      <c r="AC35" s="37">
        <v>1.1000000000000001</v>
      </c>
      <c r="AD35" s="37">
        <v>0.56999999999999995</v>
      </c>
      <c r="AE35" s="38">
        <f>(AB$5-AB35)/$V$5</f>
        <v>-3.905870936438622E-2</v>
      </c>
      <c r="AF35" s="38">
        <f t="shared" ref="AF35" si="99">(AC$5-AC35)/$V$5</f>
        <v>2.6200873362445407E-2</v>
      </c>
      <c r="AG35" s="38">
        <f t="shared" ref="AG35" si="100">(AD$5-AD35)/$V$5</f>
        <v>1.4070839398350314E-2</v>
      </c>
      <c r="AH35" s="38">
        <v>0.107</v>
      </c>
      <c r="AI35" s="38">
        <v>1.6999999999999999E-3</v>
      </c>
      <c r="AJ35" s="38">
        <v>0.24479999999999999</v>
      </c>
      <c r="AK35" s="50">
        <v>7.46E-2</v>
      </c>
    </row>
    <row r="36" spans="1:37" s="7" customFormat="1" ht="30" x14ac:dyDescent="0.25">
      <c r="A36" s="5">
        <v>25</v>
      </c>
      <c r="B36" s="7" t="s">
        <v>17</v>
      </c>
      <c r="C36" t="s">
        <v>76</v>
      </c>
      <c r="D36" s="7" t="s">
        <v>18</v>
      </c>
      <c r="E36" s="10" t="s">
        <v>73</v>
      </c>
      <c r="F36" s="8">
        <f t="shared" si="0"/>
        <v>44.597265776172542</v>
      </c>
      <c r="G36" s="1">
        <v>36.789107014169403</v>
      </c>
      <c r="H36" s="1">
        <v>7.8081587620031403</v>
      </c>
      <c r="I36" s="20">
        <f>($G$2-G36)/$F$2</f>
        <v>2.0265680380661809E-2</v>
      </c>
      <c r="J36" s="20">
        <f>($H$2-H36)/$F$2</f>
        <v>4.4371473918646029E-2</v>
      </c>
      <c r="K36" s="20">
        <f t="shared" si="36"/>
        <v>6.4637154299307831E-2</v>
      </c>
      <c r="L36" s="15">
        <v>5.6741649772009204</v>
      </c>
      <c r="M36" s="15">
        <v>5.9237733300103503</v>
      </c>
      <c r="N36" s="15">
        <v>3.0919917629882301</v>
      </c>
      <c r="O36" s="14">
        <f>(L$2-L36)/$F$2</f>
        <v>-1.6679262619932996E-3</v>
      </c>
      <c r="P36" s="14">
        <f t="shared" ref="P36" si="101">(M$2-M36)/$F$2</f>
        <v>2.0726661071783174E-2</v>
      </c>
      <c r="Q36" s="14">
        <f t="shared" ref="Q36" si="102">(N$2-N36)/$F$2</f>
        <v>1.2069455708713479E-3</v>
      </c>
      <c r="R36" s="20">
        <v>0.10734953703703699</v>
      </c>
      <c r="S36" s="20">
        <v>2.5592383266369478E-2</v>
      </c>
      <c r="T36" s="20">
        <v>0.21318473941293159</v>
      </c>
      <c r="U36" s="20">
        <v>6.4637154299307831E-2</v>
      </c>
      <c r="V36" s="8">
        <f t="shared" si="1"/>
        <v>47.17</v>
      </c>
      <c r="W36" s="15">
        <v>33.85</v>
      </c>
      <c r="X36" s="15">
        <v>13.32</v>
      </c>
      <c r="Y36" s="20">
        <f>($W$2-W36)/$V$2</f>
        <v>-6.9274653626732567E-3</v>
      </c>
      <c r="Z36" s="20">
        <f>($X$2-X36)/$V$2</f>
        <v>4.5843520782396091E-2</v>
      </c>
      <c r="AA36" s="20">
        <f>SUM(Y36:Z36)</f>
        <v>3.8916055419722831E-2</v>
      </c>
      <c r="AB36" s="15">
        <v>4.9800000000000004</v>
      </c>
      <c r="AC36" s="15">
        <v>5.37</v>
      </c>
      <c r="AD36" s="15">
        <v>1.37</v>
      </c>
      <c r="AE36" s="14">
        <f>(AB$2-AB36)/$V$2</f>
        <v>-1.1002444987775062E-2</v>
      </c>
      <c r="AF36" s="14">
        <f t="shared" ref="AF36" si="103">(AC$2-AC36)/$V$2</f>
        <v>1.2224938875305545E-3</v>
      </c>
      <c r="AG36" s="14">
        <f t="shared" ref="AG36" si="104">(AD$2-AD36)/$V$2</f>
        <v>2.8524857375713101E-3</v>
      </c>
      <c r="AH36" s="20">
        <v>7.5999999999999998E-2</v>
      </c>
      <c r="AI36" s="20">
        <v>-9.9000000000000008E-3</v>
      </c>
      <c r="AJ36" s="20">
        <v>0.14460000000000001</v>
      </c>
      <c r="AK36" s="51">
        <v>3.9100000000000003E-2</v>
      </c>
    </row>
    <row r="37" spans="1:37" ht="30" x14ac:dyDescent="0.25">
      <c r="A37" s="5">
        <v>26</v>
      </c>
      <c r="B37" s="7" t="s">
        <v>17</v>
      </c>
      <c r="C37" t="s">
        <v>76</v>
      </c>
      <c r="D37" t="s">
        <v>19</v>
      </c>
      <c r="E37" s="10" t="s">
        <v>73</v>
      </c>
      <c r="F37" s="8">
        <f t="shared" si="0"/>
        <v>46.440471401219142</v>
      </c>
      <c r="G37" s="1">
        <v>45.273184839065102</v>
      </c>
      <c r="H37" s="1">
        <v>1.16728656215404</v>
      </c>
      <c r="I37" s="14">
        <f>($G$3-G37)/$F$3</f>
        <v>3.3253471265242231E-2</v>
      </c>
      <c r="J37" s="14">
        <f>($H$3-H37)/$F$3</f>
        <v>1.9658990333803313E-2</v>
      </c>
      <c r="K37" s="14">
        <f t="shared" si="36"/>
        <v>5.2912461599045543E-2</v>
      </c>
      <c r="L37" s="1">
        <v>6.5348570588634498</v>
      </c>
      <c r="M37" s="1">
        <v>11.4395404392179</v>
      </c>
      <c r="N37" s="1">
        <v>5.1996103970138297</v>
      </c>
      <c r="O37" s="14">
        <f>(L$3-L37)/$F$3</f>
        <v>-1.1008435845562076E-5</v>
      </c>
      <c r="P37" s="14">
        <f t="shared" ref="P37" si="105">(M$3-M37)/$F$3</f>
        <v>3.6215126260970135E-2</v>
      </c>
      <c r="Q37" s="14">
        <f t="shared" ref="Q37" si="106">(N$3-N37)/$F$3</f>
        <v>-2.9506465598848814E-3</v>
      </c>
      <c r="R37" s="14">
        <v>0.15954861111111099</v>
      </c>
      <c r="S37" s="14">
        <v>3.4764479612237165E-2</v>
      </c>
      <c r="T37" s="14">
        <v>0.45230363552649078</v>
      </c>
      <c r="U37" s="14">
        <v>5.2912461599045502E-2</v>
      </c>
      <c r="V37" s="8">
        <f t="shared" si="1"/>
        <v>45.04</v>
      </c>
      <c r="W37" s="1">
        <v>40.32</v>
      </c>
      <c r="X37" s="1">
        <v>4.72</v>
      </c>
      <c r="Y37" s="14">
        <f>($W$3-W37)/$V$3</f>
        <v>-1.483050847457633E-3</v>
      </c>
      <c r="Z37" s="14">
        <f>($X$3-X37)/$V$3</f>
        <v>4.7245762711864411E-2</v>
      </c>
      <c r="AA37" s="14">
        <f t="shared" ref="AA37:AA39" si="107">SUM(Y37:Z37)</f>
        <v>4.576271186440678E-2</v>
      </c>
      <c r="AB37" s="1">
        <v>5.0199999999999996</v>
      </c>
      <c r="AC37" s="1">
        <v>10.98</v>
      </c>
      <c r="AD37" s="1">
        <v>2.1800000000000002</v>
      </c>
      <c r="AE37" s="14">
        <f>(AB$3-AB37)/$V$3</f>
        <v>-4.4491525423728806E-3</v>
      </c>
      <c r="AF37" s="14">
        <f t="shared" ref="AF37" si="108">(AC$3-AC37)/$V$3</f>
        <v>6.3559322033896945E-4</v>
      </c>
      <c r="AG37" s="14">
        <f t="shared" ref="AG37" si="109">(AD$3-AD37)/$V$3</f>
        <v>2.3305084745762683E-3</v>
      </c>
      <c r="AH37" s="14">
        <v>3.2000000000000001E-2</v>
      </c>
      <c r="AI37" s="14">
        <v>-1.8E-3</v>
      </c>
      <c r="AJ37" s="14">
        <v>0.32050000000000001</v>
      </c>
      <c r="AK37" s="49">
        <v>4.5699999999999998E-2</v>
      </c>
    </row>
    <row r="38" spans="1:37" ht="30" x14ac:dyDescent="0.25">
      <c r="A38" s="5">
        <v>27</v>
      </c>
      <c r="B38" s="7" t="s">
        <v>17</v>
      </c>
      <c r="C38" t="s">
        <v>76</v>
      </c>
      <c r="D38" t="s">
        <v>20</v>
      </c>
      <c r="E38" s="10" t="s">
        <v>73</v>
      </c>
      <c r="F38" s="8">
        <f t="shared" si="0"/>
        <v>53.225374332423002</v>
      </c>
      <c r="G38" s="1">
        <v>35.623297799884099</v>
      </c>
      <c r="H38" s="1">
        <v>17.602076532538899</v>
      </c>
      <c r="I38" s="14">
        <f>($G$4-G38)/$F$4</f>
        <v>1.6284282190568766E-2</v>
      </c>
      <c r="J38" s="14">
        <f>($H$4-H38)/$F$4</f>
        <v>4.7669470548271912E-2</v>
      </c>
      <c r="K38" s="14">
        <f t="shared" si="36"/>
        <v>6.3953752738840686E-2</v>
      </c>
      <c r="L38" s="1">
        <v>6.0784653161498801</v>
      </c>
      <c r="M38" s="1">
        <v>4.8952378586260297</v>
      </c>
      <c r="N38" s="1">
        <v>2.5504176811382502</v>
      </c>
      <c r="O38" s="14">
        <f>(L$4-L38)/$F$4</f>
        <v>2.1522920588459555E-3</v>
      </c>
      <c r="P38" s="14">
        <f t="shared" ref="P38" si="110">(M$4-M38)/$F$4</f>
        <v>1.4632807562649041E-2</v>
      </c>
      <c r="Q38" s="14">
        <f t="shared" ref="Q38" si="111">(N$4-N38)/$F$4</f>
        <v>-5.0081743092590854E-4</v>
      </c>
      <c r="R38" s="14">
        <v>0.108680555555555</v>
      </c>
      <c r="S38" s="14">
        <v>2.5334452947801123E-2</v>
      </c>
      <c r="T38" s="14">
        <v>0.13344278147312039</v>
      </c>
      <c r="U38" s="14">
        <v>6.395375273884063E-2</v>
      </c>
      <c r="V38" s="8">
        <f t="shared" si="1"/>
        <v>62.314776238578744</v>
      </c>
      <c r="W38" s="1">
        <v>32.758977527824626</v>
      </c>
      <c r="X38" s="1">
        <v>29.555798710754122</v>
      </c>
      <c r="Y38" s="14">
        <f>($W$4-W38)/$V$4</f>
        <v>-6.8820151617361028E-3</v>
      </c>
      <c r="Z38" s="14">
        <f>($X$4-X38)/$V$4</f>
        <v>1.9258172535665238E-2</v>
      </c>
      <c r="AA38" s="14">
        <f t="shared" si="107"/>
        <v>1.2376157373929136E-2</v>
      </c>
      <c r="AB38" s="1">
        <v>5.2265290426065647</v>
      </c>
      <c r="AC38" s="1">
        <v>4.121008123843211</v>
      </c>
      <c r="AD38" s="1">
        <v>1.2803067674406341</v>
      </c>
      <c r="AE38" s="14">
        <f>(AB$4-AB38)/$V$4</f>
        <v>-7.6478604272593341E-3</v>
      </c>
      <c r="AF38" s="14">
        <f t="shared" ref="AF38" si="112">(AC$4-AC38)/$V$4</f>
        <v>-1.2391450448473863E-4</v>
      </c>
      <c r="AG38" s="14">
        <f t="shared" ref="AG38" si="113">(AD$4-AD38)/$V$4</f>
        <v>8.8975977001531123E-4</v>
      </c>
      <c r="AH38" s="14">
        <v>5.0073099415204679E-2</v>
      </c>
      <c r="AI38" s="14">
        <v>-1.3433212784511216E-2</v>
      </c>
      <c r="AJ38" s="14">
        <v>3.9488830044304951E-2</v>
      </c>
      <c r="AK38" s="49">
        <v>1.2376157373929135E-2</v>
      </c>
    </row>
    <row r="39" spans="1:37" ht="30" x14ac:dyDescent="0.25">
      <c r="A39" s="33">
        <v>28</v>
      </c>
      <c r="B39" s="35" t="s">
        <v>17</v>
      </c>
      <c r="C39" s="34" t="s">
        <v>76</v>
      </c>
      <c r="D39" s="34" t="s">
        <v>21</v>
      </c>
      <c r="E39" s="39" t="s">
        <v>73</v>
      </c>
      <c r="F39" s="36">
        <f t="shared" si="0"/>
        <v>34.56865630381494</v>
      </c>
      <c r="G39" s="37">
        <v>30.215783223241498</v>
      </c>
      <c r="H39" s="37">
        <v>4.3528730805734401</v>
      </c>
      <c r="I39" s="38">
        <f>($G$5-G39)/$F$5</f>
        <v>6.3875010879089963E-2</v>
      </c>
      <c r="J39" s="38">
        <f>($H$5-H39)/$F$5</f>
        <v>5.2284417226810834E-2</v>
      </c>
      <c r="K39" s="38">
        <f t="shared" si="36"/>
        <v>0.1161594281059008</v>
      </c>
      <c r="L39" s="37">
        <v>4.4369427004586903</v>
      </c>
      <c r="M39" s="37">
        <v>1.9722842486154999</v>
      </c>
      <c r="N39" s="37">
        <v>1.7073793301975599</v>
      </c>
      <c r="O39" s="38">
        <f>(L$5-L39)/$F$5</f>
        <v>8.7869947275496726E-3</v>
      </c>
      <c r="P39" s="38">
        <f t="shared" ref="P39" si="114">(M$5-M39)/$F$5</f>
        <v>2.9547841026824034E-2</v>
      </c>
      <c r="Q39" s="38">
        <f t="shared" ref="Q39" si="115">(N$5-N39)/$F$5</f>
        <v>2.5540175124712974E-2</v>
      </c>
      <c r="R39" s="38">
        <v>3.3738425925925901E-2</v>
      </c>
      <c r="S39" s="38">
        <v>7.6366903726206137E-2</v>
      </c>
      <c r="T39" s="38">
        <v>0.31963122847810999</v>
      </c>
      <c r="U39" s="38">
        <v>0.11615942810590074</v>
      </c>
      <c r="V39" s="36">
        <f t="shared" si="1"/>
        <v>37.47</v>
      </c>
      <c r="W39" s="37">
        <v>28.47</v>
      </c>
      <c r="X39" s="37">
        <v>9</v>
      </c>
      <c r="Y39" s="38">
        <f>($W$5-W39)/$V$5</f>
        <v>9.2188258127123383E-3</v>
      </c>
      <c r="Z39" s="38">
        <f>($X$5-X39)/$V$5</f>
        <v>8.1756428918000959E-2</v>
      </c>
      <c r="AA39" s="38">
        <f t="shared" si="107"/>
        <v>9.0975254730713301E-2</v>
      </c>
      <c r="AB39" s="37">
        <v>4.25</v>
      </c>
      <c r="AC39" s="37">
        <v>1.39</v>
      </c>
      <c r="AD39" s="37">
        <v>0.71</v>
      </c>
      <c r="AE39" s="38">
        <f>(AB$5-AB39)/$V$5</f>
        <v>-2.0863658418243568E-2</v>
      </c>
      <c r="AF39" s="38">
        <f t="shared" ref="AF39" si="116">(AC$5-AC39)/$V$5</f>
        <v>1.9165453663270254E-2</v>
      </c>
      <c r="AG39" s="38">
        <f t="shared" ref="AG39" si="117">(AD$5-AD39)/$V$5</f>
        <v>1.0674429888403687E-2</v>
      </c>
      <c r="AH39" s="38">
        <v>7.6999999999999999E-2</v>
      </c>
      <c r="AI39" s="38">
        <v>1.3100000000000001E-2</v>
      </c>
      <c r="AJ39" s="38">
        <v>0.27250000000000002</v>
      </c>
      <c r="AK39" s="50">
        <v>9.0999999999999998E-2</v>
      </c>
    </row>
    <row r="40" spans="1:37" ht="30" x14ac:dyDescent="0.25">
      <c r="A40" s="5">
        <v>29</v>
      </c>
      <c r="B40" t="s">
        <v>17</v>
      </c>
      <c r="C40" t="s">
        <v>76</v>
      </c>
      <c r="D40" t="s">
        <v>18</v>
      </c>
      <c r="E40" s="10" t="s">
        <v>63</v>
      </c>
      <c r="F40" s="8">
        <f t="shared" si="0"/>
        <v>45.015307890707852</v>
      </c>
      <c r="G40" s="1">
        <v>36.929375091724403</v>
      </c>
      <c r="H40" s="1">
        <v>8.0859327989834497</v>
      </c>
      <c r="I40" s="14">
        <f>($G$2-G40)/$F$2</f>
        <v>1.7323761276443805E-2</v>
      </c>
      <c r="J40" s="14">
        <f>($H$2-H40)/$F$2</f>
        <v>3.8545567124366992E-2</v>
      </c>
      <c r="K40" s="14">
        <f t="shared" si="36"/>
        <v>5.5869328400810797E-2</v>
      </c>
      <c r="L40" s="1">
        <v>5.5246858359912903</v>
      </c>
      <c r="M40" s="1">
        <v>6.10239540646901</v>
      </c>
      <c r="N40" s="1">
        <v>3.2031169052942801</v>
      </c>
      <c r="O40" s="14">
        <f>(L$2-L40)/$F$2</f>
        <v>1.4671815178526318E-3</v>
      </c>
      <c r="P40" s="14">
        <f t="shared" ref="P40" si="118">(M$2-M40)/$F$2</f>
        <v>1.6980322572470865E-2</v>
      </c>
      <c r="Q40" s="14">
        <f t="shared" ref="Q40" si="119">(N$2-N40)/$F$2</f>
        <v>-1.1237428138819536E-3</v>
      </c>
      <c r="R40" s="14">
        <v>0.101331018518518</v>
      </c>
      <c r="S40" s="14">
        <v>2.1877199771930922E-2</v>
      </c>
      <c r="T40" s="14">
        <v>0.18519390854579454</v>
      </c>
      <c r="U40" s="14">
        <v>5.5869328400810825E-2</v>
      </c>
      <c r="V40" s="8">
        <f t="shared" si="1"/>
        <v>47.339999999999996</v>
      </c>
      <c r="W40" s="1">
        <v>34.299999999999997</v>
      </c>
      <c r="X40" s="1">
        <v>13.04</v>
      </c>
      <c r="Y40" s="14">
        <f>($W$2-W40)/$V$2</f>
        <v>-1.6096169519152388E-2</v>
      </c>
      <c r="Z40" s="14">
        <f>($X$2-X40)/$V$2</f>
        <v>5.1548492257538735E-2</v>
      </c>
      <c r="AA40" s="14">
        <f>SUM(Y40:Z40)</f>
        <v>3.5452322738386347E-2</v>
      </c>
      <c r="AB40" s="1">
        <v>5.77</v>
      </c>
      <c r="AC40" s="1">
        <v>5.0599999999999996</v>
      </c>
      <c r="AD40" s="1">
        <v>1.33</v>
      </c>
      <c r="AE40" s="14">
        <f>(AB$2-AB40)/$V$2</f>
        <v>-2.7098614506927448E-2</v>
      </c>
      <c r="AF40" s="14">
        <f t="shared" ref="AF40" si="120">(AC$2-AC40)/$V$2</f>
        <v>7.5387123064384704E-3</v>
      </c>
      <c r="AG40" s="14">
        <f t="shared" ref="AG40" si="121">(AD$2-AD40)/$V$2</f>
        <v>3.6674816625916857E-3</v>
      </c>
      <c r="AH40" s="14">
        <v>0.105</v>
      </c>
      <c r="AI40" s="14">
        <v>-2.3400000000000001E-2</v>
      </c>
      <c r="AJ40" s="14">
        <v>0.16239999999999999</v>
      </c>
      <c r="AK40" s="49">
        <v>3.56E-2</v>
      </c>
    </row>
    <row r="41" spans="1:37" ht="30" x14ac:dyDescent="0.25">
      <c r="A41" s="5">
        <v>30</v>
      </c>
      <c r="B41" t="s">
        <v>17</v>
      </c>
      <c r="C41" t="s">
        <v>76</v>
      </c>
      <c r="D41" t="s">
        <v>19</v>
      </c>
      <c r="E41" s="10" t="s">
        <v>63</v>
      </c>
      <c r="F41" s="8">
        <f t="shared" si="0"/>
        <v>46.750164704456473</v>
      </c>
      <c r="G41" s="1">
        <v>45.461729638677497</v>
      </c>
      <c r="H41" s="1">
        <v>1.28843506577898</v>
      </c>
      <c r="I41" s="14">
        <f>($G$3-G41)/$F$3</f>
        <v>2.9408367528019695E-2</v>
      </c>
      <c r="J41" s="14">
        <f>($H$3-H41)/$F$3</f>
        <v>1.7188338451572603E-2</v>
      </c>
      <c r="K41" s="14">
        <f t="shared" si="36"/>
        <v>4.6596705979592298E-2</v>
      </c>
      <c r="L41" s="1">
        <v>6.3884874341556896</v>
      </c>
      <c r="M41" s="1">
        <v>11.679758259922499</v>
      </c>
      <c r="N41" s="1">
        <v>5.2943070006293897</v>
      </c>
      <c r="O41" s="14">
        <f>(L$3-L41)/$F$3</f>
        <v>2.97399243469911E-3</v>
      </c>
      <c r="P41" s="14">
        <f t="shared" ref="P41" si="122">(M$3-M41)/$F$3</f>
        <v>3.1316224556772791E-2</v>
      </c>
      <c r="Q41" s="14">
        <f t="shared" ref="Q41" si="123">(N$3-N41)/$F$3</f>
        <v>-4.8818494634548333E-3</v>
      </c>
      <c r="R41" s="14">
        <v>0.15185185185185099</v>
      </c>
      <c r="S41" s="14">
        <v>3.0744657759252725E-2</v>
      </c>
      <c r="T41" s="14">
        <v>0.39546018581321529</v>
      </c>
      <c r="U41" s="14">
        <v>4.6596705979592423E-2</v>
      </c>
      <c r="V41" s="8">
        <f t="shared" si="1"/>
        <v>45.28</v>
      </c>
      <c r="W41" s="1">
        <v>40.75</v>
      </c>
      <c r="X41" s="1">
        <v>4.53</v>
      </c>
      <c r="Y41" s="14">
        <f>($W$3-W41)/$V$3</f>
        <v>-1.059322033898305E-2</v>
      </c>
      <c r="Z41" s="14">
        <f>($X$3-X41)/$V$3</f>
        <v>5.1271186440677963E-2</v>
      </c>
      <c r="AA41" s="14">
        <f t="shared" ref="AA41:AA43" si="124">SUM(Y41:Z41)</f>
        <v>4.0677966101694912E-2</v>
      </c>
      <c r="AB41" s="1">
        <v>6.01</v>
      </c>
      <c r="AC41" s="1">
        <v>10.440000000000001</v>
      </c>
      <c r="AD41" s="1">
        <v>2.16</v>
      </c>
      <c r="AE41" s="14">
        <f>(AB$3-AB41)/$V$3</f>
        <v>-2.5423728813559324E-2</v>
      </c>
      <c r="AF41" s="14">
        <f t="shared" ref="AF41" si="125">(AC$3-AC41)/$V$3</f>
        <v>1.2076271186440645E-2</v>
      </c>
      <c r="AG41" s="14">
        <f t="shared" ref="AG41" si="126">(AD$3-AD41)/$V$3</f>
        <v>2.754237288135591E-3</v>
      </c>
      <c r="AH41" s="14">
        <v>5.8000000000000003E-2</v>
      </c>
      <c r="AI41" s="14">
        <v>-1.26E-2</v>
      </c>
      <c r="AJ41" s="14">
        <v>0.34739999999999999</v>
      </c>
      <c r="AK41" s="49">
        <v>4.0399999999999998E-2</v>
      </c>
    </row>
    <row r="42" spans="1:37" ht="30" x14ac:dyDescent="0.25">
      <c r="A42" s="5">
        <v>31</v>
      </c>
      <c r="B42" t="s">
        <v>17</v>
      </c>
      <c r="C42" t="s">
        <v>76</v>
      </c>
      <c r="D42" t="s">
        <v>20</v>
      </c>
      <c r="E42" s="10" t="s">
        <v>63</v>
      </c>
      <c r="F42" s="8">
        <f t="shared" si="0"/>
        <v>53.447468049094098</v>
      </c>
      <c r="G42" s="1">
        <v>35.445935273303299</v>
      </c>
      <c r="H42" s="1">
        <v>18.0015327757908</v>
      </c>
      <c r="I42" s="14">
        <f>($G$4-G42)/$F$4</f>
        <v>1.9403462271366866E-2</v>
      </c>
      <c r="J42" s="14">
        <f>($H$4-H42)/$F$4</f>
        <v>4.0644446823578061E-2</v>
      </c>
      <c r="K42" s="14">
        <f t="shared" si="36"/>
        <v>6.0047909094944923E-2</v>
      </c>
      <c r="L42" s="1">
        <v>5.7424002618135601</v>
      </c>
      <c r="M42" s="1">
        <v>5.0113670337727196</v>
      </c>
      <c r="N42" s="1">
        <v>2.5929910337471198</v>
      </c>
      <c r="O42" s="14">
        <f>(L$4-L42)/$F$4</f>
        <v>8.062488781605379E-3</v>
      </c>
      <c r="P42" s="14">
        <f t="shared" ref="P42" si="127">(M$4-M42)/$F$4</f>
        <v>1.2590505747828822E-2</v>
      </c>
      <c r="Q42" s="14">
        <f t="shared" ref="Q42" si="128">(N$4-N42)/$F$4</f>
        <v>-1.2495322580677239E-3</v>
      </c>
      <c r="R42" s="14">
        <v>8.7384259259259203E-2</v>
      </c>
      <c r="S42" s="14">
        <v>3.01871520147865E-2</v>
      </c>
      <c r="T42" s="14">
        <v>0.11377739197003123</v>
      </c>
      <c r="U42" s="14">
        <v>6.0047909094944951E-2</v>
      </c>
      <c r="V42" s="8">
        <f t="shared" si="1"/>
        <v>62.743483242780854</v>
      </c>
      <c r="W42" s="1">
        <v>33.391803011151623</v>
      </c>
      <c r="X42" s="1">
        <v>29.351680231629228</v>
      </c>
      <c r="Y42" s="14">
        <f>($W$4-W42)/$V$4</f>
        <v>-1.6911635314141926E-2</v>
      </c>
      <c r="Z42" s="14">
        <f>($X$4-X42)/$V$4</f>
        <v>2.249323633389665E-2</v>
      </c>
      <c r="AA42" s="14">
        <f t="shared" si="124"/>
        <v>5.5816010197547242E-3</v>
      </c>
      <c r="AB42" s="1">
        <v>6.0176660004521842</v>
      </c>
      <c r="AC42" s="1">
        <v>3.99</v>
      </c>
      <c r="AD42" s="1">
        <v>1.2498302067947709</v>
      </c>
      <c r="AE42" s="14">
        <f>(AB$4-AB42)/$V$4</f>
        <v>-2.0186551400962351E-2</v>
      </c>
      <c r="AF42" s="14">
        <f t="shared" ref="AF42" si="129">(AC$4-AC42)/$V$4</f>
        <v>1.952426846560046E-3</v>
      </c>
      <c r="AG42" s="14">
        <f t="shared" ref="AG42" si="130">(AD$4-AD42)/$V$4</f>
        <v>1.3727812899812222E-3</v>
      </c>
      <c r="AH42" s="14">
        <v>8.2000000000000003E-2</v>
      </c>
      <c r="AI42" s="14">
        <v>-3.3000000000000002E-2</v>
      </c>
      <c r="AJ42" s="14">
        <v>4.6100000000000002E-2</v>
      </c>
      <c r="AK42" s="49">
        <v>5.5999999999999999E-3</v>
      </c>
    </row>
    <row r="43" spans="1:37" ht="30" x14ac:dyDescent="0.25">
      <c r="A43" s="33">
        <v>32</v>
      </c>
      <c r="B43" s="34" t="s">
        <v>17</v>
      </c>
      <c r="C43" s="34" t="s">
        <v>76</v>
      </c>
      <c r="D43" s="34" t="s">
        <v>21</v>
      </c>
      <c r="E43" s="39" t="s">
        <v>63</v>
      </c>
      <c r="F43" s="36">
        <f t="shared" si="0"/>
        <v>35.316083569328121</v>
      </c>
      <c r="G43" s="37">
        <v>30.636934616717902</v>
      </c>
      <c r="H43" s="37">
        <v>4.6791489526102197</v>
      </c>
      <c r="I43" s="38">
        <f>($G$5-G43)/$F$5</f>
        <v>5.3107144023267085E-2</v>
      </c>
      <c r="J43" s="38">
        <f>($H$5-H43)/$F$5</f>
        <v>4.3942297972831952E-2</v>
      </c>
      <c r="K43" s="38">
        <f t="shared" si="36"/>
        <v>9.7049441996099037E-2</v>
      </c>
      <c r="L43" s="37">
        <v>4.2633620194872002</v>
      </c>
      <c r="M43" s="37">
        <v>2.3360459473193398</v>
      </c>
      <c r="N43" s="37">
        <v>1.9383497059416099</v>
      </c>
      <c r="O43" s="38">
        <f>(L$5-L43)/$F$5</f>
        <v>1.3225051185147017E-2</v>
      </c>
      <c r="P43" s="38">
        <f t="shared" ref="P43" si="131">(M$5-M43)/$F$5</f>
        <v>2.024729590323212E-2</v>
      </c>
      <c r="Q43" s="38">
        <f t="shared" ref="Q43" si="132">(N$5-N43)/$F$5</f>
        <v>1.9634796934884766E-2</v>
      </c>
      <c r="R43" s="38">
        <v>2.90509259259259E-2</v>
      </c>
      <c r="S43" s="38">
        <v>6.3493189261064287E-2</v>
      </c>
      <c r="T43" s="38">
        <v>0.26863320714235972</v>
      </c>
      <c r="U43" s="38">
        <v>9.7049441996098995E-2</v>
      </c>
      <c r="V43" s="36">
        <f t="shared" si="1"/>
        <v>37.590000000000003</v>
      </c>
      <c r="W43" s="37">
        <v>28.87</v>
      </c>
      <c r="X43" s="37">
        <v>8.7200000000000006</v>
      </c>
      <c r="Y43" s="38">
        <f>($W$5-W43)/$V$5</f>
        <v>-4.8520135856379367E-4</v>
      </c>
      <c r="Z43" s="38">
        <f>($X$5-X43)/$V$5</f>
        <v>8.854924793789419E-2</v>
      </c>
      <c r="AA43" s="38">
        <f t="shared" si="124"/>
        <v>8.8064046579330396E-2</v>
      </c>
      <c r="AB43" s="37">
        <v>4.54</v>
      </c>
      <c r="AC43" s="37">
        <v>1.44</v>
      </c>
      <c r="AD43" s="37">
        <v>0.76</v>
      </c>
      <c r="AE43" s="38">
        <f>(AB$5-AB43)/$V$5</f>
        <v>-2.7899078117418728E-2</v>
      </c>
      <c r="AF43" s="38">
        <f t="shared" ref="AF43" si="133">(AC$5-AC43)/$V$5</f>
        <v>1.7952450266860744E-2</v>
      </c>
      <c r="AG43" s="38">
        <f t="shared" ref="AG43" si="134">(AD$5-AD43)/$V$5</f>
        <v>9.4614264919941748E-3</v>
      </c>
      <c r="AH43" s="38">
        <v>8.5999999999999993E-2</v>
      </c>
      <c r="AI43" s="38">
        <v>-8.0000000000000004E-4</v>
      </c>
      <c r="AJ43" s="38">
        <v>0.29459999999999997</v>
      </c>
      <c r="AK43" s="50">
        <v>8.7800000000000003E-2</v>
      </c>
    </row>
    <row r="44" spans="1:37" s="7" customFormat="1" ht="30" x14ac:dyDescent="0.25">
      <c r="A44" s="5">
        <v>33</v>
      </c>
      <c r="B44" s="7" t="s">
        <v>17</v>
      </c>
      <c r="C44" t="s">
        <v>76</v>
      </c>
      <c r="D44" s="7" t="s">
        <v>18</v>
      </c>
      <c r="E44" s="10" t="s">
        <v>61</v>
      </c>
      <c r="F44" s="8">
        <f t="shared" si="0"/>
        <v>46.768089449008066</v>
      </c>
      <c r="G44" s="1">
        <v>37.337289334764897</v>
      </c>
      <c r="H44" s="1">
        <v>9.4308001142431692</v>
      </c>
      <c r="I44" s="20">
        <f>($G$2-G44)/$F$2</f>
        <v>8.7683527658159142E-3</v>
      </c>
      <c r="J44" s="20">
        <f>($H$2-H44)/$F$2</f>
        <v>1.0338929403467216E-2</v>
      </c>
      <c r="K44" s="20">
        <f t="shared" si="36"/>
        <v>1.9107282169283132E-2</v>
      </c>
      <c r="L44" s="15">
        <v>5.3824946429672798</v>
      </c>
      <c r="M44" s="15">
        <v>6.7137828965065696</v>
      </c>
      <c r="N44" s="15">
        <v>3.1418348513211698</v>
      </c>
      <c r="O44" s="14">
        <f>(L$2-L44)/$F$2</f>
        <v>4.4494351745683848E-3</v>
      </c>
      <c r="P44" s="14">
        <f t="shared" ref="P44" si="135">(M$2-M44)/$F$2</f>
        <v>4.1573583715383052E-3</v>
      </c>
      <c r="Q44" s="14">
        <f t="shared" ref="Q44" si="136">(N$2-N44)/$F$2</f>
        <v>1.6155921970812588E-4</v>
      </c>
      <c r="R44" s="20">
        <v>0.12997685185185101</v>
      </c>
      <c r="S44" s="20">
        <v>1.1073057522984819E-2</v>
      </c>
      <c r="T44" s="20">
        <v>4.9673850698041311E-2</v>
      </c>
      <c r="U44" s="20">
        <v>1.9107282169283146E-2</v>
      </c>
      <c r="V44" s="8">
        <f t="shared" si="1"/>
        <v>47</v>
      </c>
      <c r="W44" s="15">
        <v>33.92</v>
      </c>
      <c r="X44" s="15">
        <v>13.08</v>
      </c>
      <c r="Y44" s="20">
        <f>($W$2-W44)/$V$2</f>
        <v>-8.3537082314589176E-3</v>
      </c>
      <c r="Z44" s="20">
        <f>($X$2-X44)/$V$2</f>
        <v>5.0733496332518342E-2</v>
      </c>
      <c r="AA44" s="20">
        <f>SUM(Y44:Z44)</f>
        <v>4.2379788101059426E-2</v>
      </c>
      <c r="AB44" s="15">
        <v>5.43</v>
      </c>
      <c r="AC44" s="15">
        <v>5.1000000000000005</v>
      </c>
      <c r="AD44" s="15">
        <v>1.25</v>
      </c>
      <c r="AE44" s="14">
        <f>(AB$2-AB44)/$V$2</f>
        <v>-2.0171149144254264E-2</v>
      </c>
      <c r="AF44" s="14">
        <f t="shared" ref="AF44" si="137">(AC$2-AC44)/$V$2</f>
        <v>6.7237163814180762E-3</v>
      </c>
      <c r="AG44" s="14">
        <f t="shared" ref="AG44" si="138">(AD$2-AD44)/$V$2</f>
        <v>5.297473512632437E-3</v>
      </c>
      <c r="AH44" s="20">
        <v>9.2999999999999999E-2</v>
      </c>
      <c r="AI44" s="20">
        <v>-1.21E-2</v>
      </c>
      <c r="AJ44" s="20">
        <v>0.16020000000000001</v>
      </c>
      <c r="AK44" s="51">
        <v>4.2500000000000003E-2</v>
      </c>
    </row>
    <row r="45" spans="1:37" ht="30" x14ac:dyDescent="0.25">
      <c r="A45" s="5">
        <v>34</v>
      </c>
      <c r="B45" s="7" t="s">
        <v>17</v>
      </c>
      <c r="C45" t="s">
        <v>76</v>
      </c>
      <c r="D45" t="s">
        <v>19</v>
      </c>
      <c r="E45" s="10" t="s">
        <v>61</v>
      </c>
      <c r="F45" s="8">
        <f t="shared" si="0"/>
        <v>47.606762980378221</v>
      </c>
      <c r="G45" s="1">
        <v>45.953662334781903</v>
      </c>
      <c r="H45" s="1">
        <v>1.65310064559632</v>
      </c>
      <c r="I45" s="14">
        <f>($G$3-G45)/$F$3</f>
        <v>1.937609799769283E-2</v>
      </c>
      <c r="J45" s="14">
        <f>($H$3-H45)/$F$3</f>
        <v>9.751501229466053E-3</v>
      </c>
      <c r="K45" s="14">
        <f t="shared" si="36"/>
        <v>2.9127599227158883E-2</v>
      </c>
      <c r="L45" s="1">
        <v>6.7638494150161996</v>
      </c>
      <c r="M45" s="1">
        <v>12.166690169388</v>
      </c>
      <c r="N45" s="1">
        <v>4.9239458064076604</v>
      </c>
      <c r="O45" s="14">
        <f>(L$3-L45)/$F$3</f>
        <v>-4.6809827138338152E-3</v>
      </c>
      <c r="P45" s="14">
        <f t="shared" ref="P45" si="139">(M$3-M45)/$F$3</f>
        <v>2.1385938976328605E-2</v>
      </c>
      <c r="Q45" s="14">
        <f t="shared" ref="Q45" si="140">(N$3-N45)/$F$3</f>
        <v>2.6711417351979699E-3</v>
      </c>
      <c r="R45" s="14">
        <v>0.25636574074073998</v>
      </c>
      <c r="S45" s="14">
        <v>2.0256530767348013E-2</v>
      </c>
      <c r="T45" s="14">
        <v>0.22435737456691851</v>
      </c>
      <c r="U45" s="14">
        <v>2.9127599227158907E-2</v>
      </c>
      <c r="V45" s="8">
        <f t="shared" si="1"/>
        <v>44.89</v>
      </c>
      <c r="W45" s="1">
        <v>40.369999999999997</v>
      </c>
      <c r="X45" s="1">
        <v>4.5199999999999996</v>
      </c>
      <c r="Y45" s="14">
        <f>($W$3-W45)/$V$3</f>
        <v>-2.5423728813558778E-3</v>
      </c>
      <c r="Z45" s="14">
        <f>($X$3-X45)/$V$3</f>
        <v>5.1483050847457634E-2</v>
      </c>
      <c r="AA45" s="14">
        <f t="shared" ref="AA45:AA47" si="141">SUM(Y45:Z45)</f>
        <v>4.8940677966101756E-2</v>
      </c>
      <c r="AB45" s="1">
        <v>5.38</v>
      </c>
      <c r="AC45" s="1">
        <v>10.81</v>
      </c>
      <c r="AD45" s="1">
        <v>2.0499999999999998</v>
      </c>
      <c r="AE45" s="14">
        <f>(AB$3-AB45)/$V$3</f>
        <v>-1.2076271186440684E-2</v>
      </c>
      <c r="AF45" s="14">
        <f t="shared" ref="AF45" si="142">(AC$3-AC45)/$V$3</f>
        <v>4.2372881355932047E-3</v>
      </c>
      <c r="AG45" s="14">
        <f t="shared" ref="AG45" si="143">(AD$3-AD45)/$V$3</f>
        <v>5.0847457627118684E-3</v>
      </c>
      <c r="AH45" s="14">
        <v>4.7E-2</v>
      </c>
      <c r="AI45" s="14">
        <v>-3.2000000000000002E-3</v>
      </c>
      <c r="AJ45" s="14">
        <v>0.34899999999999998</v>
      </c>
      <c r="AK45" s="49">
        <v>4.87E-2</v>
      </c>
    </row>
    <row r="46" spans="1:37" ht="30" x14ac:dyDescent="0.25">
      <c r="A46" s="5">
        <v>35</v>
      </c>
      <c r="B46" s="7" t="s">
        <v>17</v>
      </c>
      <c r="C46" t="s">
        <v>76</v>
      </c>
      <c r="D46" t="s">
        <v>20</v>
      </c>
      <c r="E46" s="10" t="s">
        <v>61</v>
      </c>
      <c r="F46" s="8">
        <f t="shared" si="0"/>
        <v>55.586001863480803</v>
      </c>
      <c r="G46" s="1">
        <v>35.827331982123702</v>
      </c>
      <c r="H46" s="1">
        <v>19.7586698813571</v>
      </c>
      <c r="I46" s="14">
        <f>($G$4-G46)/$F$4</f>
        <v>1.2696041938737634E-2</v>
      </c>
      <c r="J46" s="14">
        <f>($H$4-H46)/$F$4</f>
        <v>9.7426144885682259E-3</v>
      </c>
      <c r="K46" s="14">
        <f t="shared" si="36"/>
        <v>2.2438656427305859E-2</v>
      </c>
      <c r="L46" s="1">
        <v>5.7139633694154401</v>
      </c>
      <c r="M46" s="1">
        <v>5.5446472923273102</v>
      </c>
      <c r="N46" s="1">
        <v>2.4695443764111</v>
      </c>
      <c r="O46" s="14">
        <f>(L$4-L46)/$F$4</f>
        <v>8.5625932289087152E-3</v>
      </c>
      <c r="P46" s="14">
        <f t="shared" ref="P46" si="144">(M$4-M46)/$F$4</f>
        <v>3.2119904998034877E-3</v>
      </c>
      <c r="Q46" s="14">
        <f t="shared" ref="Q46" si="145">(N$4-N46)/$F$4</f>
        <v>9.2145821002421319E-4</v>
      </c>
      <c r="R46" s="14">
        <v>0.118576388888888</v>
      </c>
      <c r="S46" s="14">
        <v>1.9752008308142943E-2</v>
      </c>
      <c r="T46" s="14">
        <v>2.7272834399500123E-2</v>
      </c>
      <c r="U46" s="14">
        <v>2.2438656427305914E-2</v>
      </c>
      <c r="V46" s="8">
        <f t="shared" si="1"/>
        <v>62.633007145795901</v>
      </c>
      <c r="W46" s="1">
        <v>33.166156795193977</v>
      </c>
      <c r="X46" s="1">
        <v>29.46685035060192</v>
      </c>
      <c r="Y46" s="14">
        <f>($W$4-W46)/$V$4</f>
        <v>-1.3335379467135372E-2</v>
      </c>
      <c r="Z46" s="14">
        <f>($X$4-X46)/$V$4</f>
        <v>2.0667910747874673E-2</v>
      </c>
      <c r="AA46" s="14">
        <f t="shared" si="141"/>
        <v>7.3325312807393014E-3</v>
      </c>
      <c r="AB46" s="1">
        <v>5.7611248742780203</v>
      </c>
      <c r="AC46" s="1">
        <v>4.0353525197285851</v>
      </c>
      <c r="AD46" s="1">
        <v>1.2385458072531808</v>
      </c>
      <c r="AE46" s="14">
        <f>(AB$4-AB46)/$V$4</f>
        <v>-1.6120643632093725E-2</v>
      </c>
      <c r="AF46" s="14">
        <f t="shared" ref="AF46" si="146">(AC$4-AC46)/$V$4</f>
        <v>1.2336369782368136E-3</v>
      </c>
      <c r="AG46" s="14">
        <f t="shared" ref="AG46" si="147">(AD$4-AD46)/$V$4</f>
        <v>1.5516271867284763E-3</v>
      </c>
      <c r="AH46" s="14">
        <v>7.2002923976608194E-2</v>
      </c>
      <c r="AI46" s="14">
        <v>-2.6029729045095703E-2</v>
      </c>
      <c r="AJ46" s="14">
        <v>4.2379494387757295E-2</v>
      </c>
      <c r="AK46" s="49">
        <v>7.3325312807393031E-3</v>
      </c>
    </row>
    <row r="47" spans="1:37" ht="30" x14ac:dyDescent="0.25">
      <c r="A47" s="33">
        <v>36</v>
      </c>
      <c r="B47" s="35" t="s">
        <v>17</v>
      </c>
      <c r="C47" s="34" t="s">
        <v>76</v>
      </c>
      <c r="D47" s="34" t="s">
        <v>21</v>
      </c>
      <c r="E47" s="39" t="s">
        <v>61</v>
      </c>
      <c r="F47" s="36">
        <f t="shared" si="0"/>
        <v>37.182880807925649</v>
      </c>
      <c r="G47" s="37">
        <v>31.553484510361098</v>
      </c>
      <c r="H47" s="37">
        <v>5.6293962975645497</v>
      </c>
      <c r="I47" s="38">
        <f>($G$5-G47)/$F$5</f>
        <v>2.9673083553937267E-2</v>
      </c>
      <c r="J47" s="38">
        <f>($H$5-H47)/$F$5</f>
        <v>1.9646671627858915E-2</v>
      </c>
      <c r="K47" s="38">
        <f t="shared" si="36"/>
        <v>4.9319755181796182E-2</v>
      </c>
      <c r="L47" s="37">
        <v>4.3159982142036997</v>
      </c>
      <c r="M47" s="37">
        <v>2.8346587323206802</v>
      </c>
      <c r="N47" s="37">
        <v>2.3036506198668798</v>
      </c>
      <c r="O47" s="38">
        <f>(L$5-L47)/$F$5</f>
        <v>1.1879265452786168E-2</v>
      </c>
      <c r="P47" s="38">
        <f t="shared" ref="P47" si="148">(M$5-M47)/$F$5</f>
        <v>7.4989204623081979E-3</v>
      </c>
      <c r="Q47" s="38">
        <f t="shared" ref="Q47" si="149">(N$5-N47)/$F$5</f>
        <v>1.0294897638841935E-2</v>
      </c>
      <c r="R47" s="38">
        <v>8.4027777777777701E-2</v>
      </c>
      <c r="S47" s="38">
        <v>3.5476182059876682E-2</v>
      </c>
      <c r="T47" s="38">
        <v>0.1201063360939294</v>
      </c>
      <c r="U47" s="38">
        <v>4.9319755181796099E-2</v>
      </c>
      <c r="V47" s="36">
        <f t="shared" si="1"/>
        <v>37.32</v>
      </c>
      <c r="W47" s="37">
        <v>28.77</v>
      </c>
      <c r="X47" s="37">
        <v>8.5500000000000007</v>
      </c>
      <c r="Y47" s="38">
        <f>($W$5-W47)/$V$5</f>
        <v>1.9408054342552607E-3</v>
      </c>
      <c r="Z47" s="38">
        <f>($X$5-X47)/$V$5</f>
        <v>9.2673459485686532E-2</v>
      </c>
      <c r="AA47" s="38">
        <f t="shared" si="141"/>
        <v>9.4614264919941793E-2</v>
      </c>
      <c r="AB47" s="37">
        <v>4.68</v>
      </c>
      <c r="AC47" s="37">
        <v>1.2899999999999998</v>
      </c>
      <c r="AD47" s="37">
        <v>0.66</v>
      </c>
      <c r="AE47" s="38">
        <f>(AB$5-AB47)/$V$5</f>
        <v>-3.1295487627365351E-2</v>
      </c>
      <c r="AF47" s="38">
        <f t="shared" ref="AF47" si="150">(AC$5-AC47)/$V$5</f>
        <v>2.1591460456089274E-2</v>
      </c>
      <c r="AG47" s="38">
        <f t="shared" ref="AG47" si="151">(AD$5-AD47)/$V$5</f>
        <v>1.1887433284813195E-2</v>
      </c>
      <c r="AH47" s="38">
        <v>9.2999999999999999E-2</v>
      </c>
      <c r="AI47" s="38">
        <v>2.8E-3</v>
      </c>
      <c r="AJ47" s="38">
        <v>0.309</v>
      </c>
      <c r="AK47" s="50">
        <v>9.4700000000000006E-2</v>
      </c>
    </row>
    <row r="48" spans="1:37" s="7" customFormat="1" ht="30" x14ac:dyDescent="0.25">
      <c r="A48" s="5">
        <v>37</v>
      </c>
      <c r="B48" s="7" t="s">
        <v>17</v>
      </c>
      <c r="C48" t="s">
        <v>76</v>
      </c>
      <c r="D48" s="7" t="s">
        <v>18</v>
      </c>
      <c r="E48" s="10" t="s">
        <v>59</v>
      </c>
      <c r="F48" s="8">
        <f t="shared" si="0"/>
        <v>44.469167574260908</v>
      </c>
      <c r="G48" s="1">
        <v>37.010465463006</v>
      </c>
      <c r="H48" s="1">
        <v>7.4587021112549099</v>
      </c>
      <c r="I48" s="20">
        <f>($G$2-G48)/$F$2</f>
        <v>1.5623008570626467E-2</v>
      </c>
      <c r="J48" s="20">
        <f>($H$2-H48)/$F$2</f>
        <v>5.1700819375235373E-2</v>
      </c>
      <c r="K48" s="20">
        <f t="shared" si="36"/>
        <v>6.7323827945861836E-2</v>
      </c>
      <c r="L48" s="15">
        <v>6.2762630657595597</v>
      </c>
      <c r="M48" s="15">
        <v>5.6688253748848103</v>
      </c>
      <c r="N48" s="15">
        <v>2.9662000783917901</v>
      </c>
      <c r="O48" s="14">
        <f>(L$2-L48)/$F$2</f>
        <v>-1.4296058765265563E-2</v>
      </c>
      <c r="P48" s="14">
        <f t="shared" ref="P48" si="152">(M$2-M48)/$F$2</f>
        <v>2.6073823967567848E-2</v>
      </c>
      <c r="Q48" s="14">
        <f t="shared" ref="Q48" si="153">(N$2-N48)/$F$2</f>
        <v>3.8452433683222836E-3</v>
      </c>
      <c r="R48" s="20">
        <v>0.202604166666666</v>
      </c>
      <c r="S48" s="20">
        <v>1.972941522825844E-2</v>
      </c>
      <c r="T48" s="20">
        <v>0.2483989088609686</v>
      </c>
      <c r="U48" s="20">
        <v>6.7323827945861892E-2</v>
      </c>
      <c r="V48" s="8">
        <f t="shared" si="1"/>
        <v>47.41</v>
      </c>
      <c r="W48" s="15">
        <v>33.97</v>
      </c>
      <c r="X48" s="15">
        <v>13.44</v>
      </c>
      <c r="Y48" s="20">
        <f>($W$2-W48)/$V$2</f>
        <v>-9.3724531377343285E-3</v>
      </c>
      <c r="Z48" s="20">
        <f>($X$2-X48)/$V$2</f>
        <v>4.3398533007334983E-2</v>
      </c>
      <c r="AA48" s="20">
        <f>SUM(Y48:Z48)</f>
        <v>3.4026079869600656E-2</v>
      </c>
      <c r="AB48" s="15">
        <v>5.0999999999999996</v>
      </c>
      <c r="AC48" s="15">
        <v>5.3599999999999994</v>
      </c>
      <c r="AD48" s="15">
        <v>1.37</v>
      </c>
      <c r="AE48" s="14">
        <f>(AB$2-AB48)/$V$2</f>
        <v>-1.3447432762836171E-2</v>
      </c>
      <c r="AF48" s="14">
        <f t="shared" ref="AF48" si="154">(AC$2-AC48)/$V$2</f>
        <v>1.426242868785662E-3</v>
      </c>
      <c r="AG48" s="14">
        <f t="shared" ref="AG48" si="155">(AD$2-AD48)/$V$2</f>
        <v>2.8524857375713101E-3</v>
      </c>
      <c r="AH48" s="20">
        <v>0.08</v>
      </c>
      <c r="AI48" s="20">
        <v>-1.35E-2</v>
      </c>
      <c r="AJ48" s="20">
        <v>0.13669999999999999</v>
      </c>
      <c r="AK48" s="51">
        <v>3.4099999999999998E-2</v>
      </c>
    </row>
    <row r="49" spans="1:37" ht="30" x14ac:dyDescent="0.25">
      <c r="A49" s="5">
        <v>38</v>
      </c>
      <c r="B49" s="7" t="s">
        <v>17</v>
      </c>
      <c r="C49" t="s">
        <v>76</v>
      </c>
      <c r="D49" t="s">
        <v>19</v>
      </c>
      <c r="E49" s="10" t="s">
        <v>59</v>
      </c>
      <c r="F49" s="8">
        <f t="shared" si="0"/>
        <v>46.774505152836461</v>
      </c>
      <c r="G49" s="1">
        <v>45.731587164014499</v>
      </c>
      <c r="H49" s="1">
        <v>1.04291798882196</v>
      </c>
      <c r="I49" s="14">
        <f>($G$3-G49)/$F$3</f>
        <v>2.3905006091777141E-2</v>
      </c>
      <c r="J49" s="14">
        <f>($H$3-H49)/$F$3</f>
        <v>2.2195310970041002E-2</v>
      </c>
      <c r="K49" s="14">
        <f t="shared" si="36"/>
        <v>4.6100317061818143E-2</v>
      </c>
      <c r="L49" s="1">
        <v>7.1531715595589098</v>
      </c>
      <c r="M49" s="1">
        <v>11.2503984190433</v>
      </c>
      <c r="N49" s="1">
        <v>5.2288402414422599</v>
      </c>
      <c r="O49" s="14">
        <f>(L$3-L49)/$F$3</f>
        <v>-1.2620655598167552E-2</v>
      </c>
      <c r="P49" s="14">
        <f t="shared" ref="P49" si="156">(M$3-M49)/$F$3</f>
        <v>4.007240946440125E-2</v>
      </c>
      <c r="Q49" s="14">
        <f t="shared" ref="Q49" si="157">(N$3-N49)/$F$3</f>
        <v>-3.546747774456922E-3</v>
      </c>
      <c r="R49" s="14">
        <v>0.24635416666666601</v>
      </c>
      <c r="S49" s="14">
        <v>2.4991228442867275E-2</v>
      </c>
      <c r="T49" s="14">
        <v>0.51065795714485995</v>
      </c>
      <c r="U49" s="14">
        <v>4.6100317061818052E-2</v>
      </c>
      <c r="V49" s="8">
        <f t="shared" si="1"/>
        <v>45.599999999999994</v>
      </c>
      <c r="W49" s="1">
        <v>40.83</v>
      </c>
      <c r="X49" s="1">
        <v>4.7699999999999996</v>
      </c>
      <c r="Y49" s="14">
        <f>($W$3-W49)/$V$3</f>
        <v>-1.2288135593220301E-2</v>
      </c>
      <c r="Z49" s="14">
        <f>($X$3-X49)/$V$3</f>
        <v>4.6186440677966109E-2</v>
      </c>
      <c r="AA49" s="14">
        <f t="shared" ref="AA49:AA51" si="158">SUM(Y49:Z49)</f>
        <v>3.3898305084745811E-2</v>
      </c>
      <c r="AB49" s="1">
        <v>5.38</v>
      </c>
      <c r="AC49" s="1">
        <v>11.110000000000001</v>
      </c>
      <c r="AD49" s="1">
        <v>2.2200000000000002</v>
      </c>
      <c r="AE49" s="14">
        <f>(AB$3-AB49)/$V$3</f>
        <v>-1.2076271186440684E-2</v>
      </c>
      <c r="AF49" s="14">
        <f t="shared" ref="AF49" si="159">(AC$3-AC49)/$V$3</f>
        <v>-2.1186440677966401E-3</v>
      </c>
      <c r="AG49" s="14">
        <f t="shared" ref="AG49" si="160">(AD$3-AD49)/$V$3</f>
        <v>1.4830508474576237E-3</v>
      </c>
      <c r="AH49" s="14">
        <v>3.7999999999999999E-2</v>
      </c>
      <c r="AI49" s="14">
        <v>-1.46E-2</v>
      </c>
      <c r="AJ49" s="14">
        <v>0.31330000000000002</v>
      </c>
      <c r="AK49" s="49">
        <v>3.3700000000000001E-2</v>
      </c>
    </row>
    <row r="50" spans="1:37" ht="30" x14ac:dyDescent="0.25">
      <c r="A50" s="5">
        <v>39</v>
      </c>
      <c r="B50" s="7" t="s">
        <v>17</v>
      </c>
      <c r="C50" t="s">
        <v>76</v>
      </c>
      <c r="D50" t="s">
        <v>20</v>
      </c>
      <c r="E50" s="10" t="s">
        <v>59</v>
      </c>
      <c r="F50" s="8">
        <f t="shared" si="0"/>
        <v>53.277846247447599</v>
      </c>
      <c r="G50" s="1">
        <v>35.866929413386202</v>
      </c>
      <c r="H50" s="1">
        <v>17.4109168340614</v>
      </c>
      <c r="I50" s="14">
        <f>($G$4-G50)/$F$4</f>
        <v>1.1999663051800127E-2</v>
      </c>
      <c r="J50" s="14">
        <f>($H$4-H50)/$F$4</f>
        <v>5.1031294126437657E-2</v>
      </c>
      <c r="K50" s="14">
        <f t="shared" si="36"/>
        <v>6.3030957178237784E-2</v>
      </c>
      <c r="L50" s="1">
        <v>6.5513923605575304</v>
      </c>
      <c r="M50" s="1">
        <v>4.7265992191260899</v>
      </c>
      <c r="N50" s="1">
        <v>2.4897608897326902</v>
      </c>
      <c r="O50" s="14">
        <f>(L$4-L50)/$F$4</f>
        <v>-6.1648234278633019E-3</v>
      </c>
      <c r="P50" s="14">
        <f t="shared" ref="P50" si="161">(M$4-M50)/$F$4</f>
        <v>1.7598565298071623E-2</v>
      </c>
      <c r="Q50" s="14">
        <f t="shared" ref="Q50" si="162">(N$4-N50)/$F$4</f>
        <v>5.6592118159128958E-4</v>
      </c>
      <c r="R50" s="14">
        <v>0.188831018518518</v>
      </c>
      <c r="S50" s="14">
        <v>1.8668609117530877E-2</v>
      </c>
      <c r="T50" s="14">
        <v>0.14285364935003708</v>
      </c>
      <c r="U50" s="14">
        <v>6.3030957178237812E-2</v>
      </c>
      <c r="V50" s="8">
        <f t="shared" si="1"/>
        <v>62.553735712703556</v>
      </c>
      <c r="W50" s="1">
        <v>32.970660744284189</v>
      </c>
      <c r="X50" s="1">
        <v>29.583074968419364</v>
      </c>
      <c r="Y50" s="14">
        <f>($W$4-W50)/$V$4</f>
        <v>-1.0236972112216317E-2</v>
      </c>
      <c r="Z50" s="14">
        <f>($X$4-X50)/$V$4</f>
        <v>1.8825872461206684E-2</v>
      </c>
      <c r="AA50" s="14">
        <f t="shared" si="158"/>
        <v>8.5889003489903679E-3</v>
      </c>
      <c r="AB50" s="1">
        <v>5.3600205802021028</v>
      </c>
      <c r="AC50" s="1">
        <v>4.1949134158830237</v>
      </c>
      <c r="AD50" s="1">
        <v>1.2845931542648068</v>
      </c>
      <c r="AE50" s="14">
        <f>(AB$4-AB50)/$V$4</f>
        <v>-9.7635612814741795E-3</v>
      </c>
      <c r="AF50" s="14">
        <f t="shared" ref="AF50" si="163">(AC$4-AC50)/$V$4</f>
        <v>-1.2952358654940339E-3</v>
      </c>
      <c r="AG50" s="14">
        <f t="shared" ref="AG50" si="164">(AD$4-AD50)/$V$4</f>
        <v>8.2182503475984917E-4</v>
      </c>
      <c r="AH50" s="14">
        <v>5.0073099415204679E-2</v>
      </c>
      <c r="AI50" s="14">
        <v>-1.9981854358167159E-2</v>
      </c>
      <c r="AJ50" s="14">
        <v>3.8602399925516707E-2</v>
      </c>
      <c r="AK50" s="49">
        <v>8.5889003489903679E-3</v>
      </c>
    </row>
    <row r="51" spans="1:37" s="7" customFormat="1" ht="30" x14ac:dyDescent="0.25">
      <c r="A51" s="33">
        <v>40</v>
      </c>
      <c r="B51" s="35" t="s">
        <v>17</v>
      </c>
      <c r="C51" s="34" t="s">
        <v>76</v>
      </c>
      <c r="D51" s="35" t="s">
        <v>21</v>
      </c>
      <c r="E51" s="39" t="s">
        <v>59</v>
      </c>
      <c r="F51" s="36">
        <f t="shared" si="0"/>
        <v>34.468525245087491</v>
      </c>
      <c r="G51" s="37">
        <v>30.5813252229228</v>
      </c>
      <c r="H51" s="37">
        <v>3.8872000221646901</v>
      </c>
      <c r="I51" s="41">
        <f>($G$5-G51)/$F$5</f>
        <v>5.4528947577983877E-2</v>
      </c>
      <c r="J51" s="41">
        <f>($H$5-H51)/$F$5</f>
        <v>6.419060006025358E-2</v>
      </c>
      <c r="K51" s="41">
        <f t="shared" si="36"/>
        <v>0.11871954763823746</v>
      </c>
      <c r="L51" s="36">
        <v>5.4047323433641896</v>
      </c>
      <c r="M51" s="36">
        <v>1.6579375209531699</v>
      </c>
      <c r="N51" s="36">
        <v>1.4194784146356201</v>
      </c>
      <c r="O51" s="38">
        <f>(L$5-L51)/$F$5</f>
        <v>-1.5957147594360167E-2</v>
      </c>
      <c r="P51" s="38">
        <f t="shared" ref="P51" si="165">(M$5-M51)/$F$5</f>
        <v>3.7584959655570134E-2</v>
      </c>
      <c r="Q51" s="38">
        <f t="shared" ref="Q51" si="166">(N$5-N51)/$F$5</f>
        <v>3.290113551677247E-2</v>
      </c>
      <c r="R51" s="41">
        <v>0.149884259259259</v>
      </c>
      <c r="S51" s="41">
        <v>6.5193051753239306E-2</v>
      </c>
      <c r="T51" s="41">
        <v>0.39241750108835205</v>
      </c>
      <c r="U51" s="41">
        <v>0.11871954763823733</v>
      </c>
      <c r="V51" s="36">
        <f t="shared" si="1"/>
        <v>37.53</v>
      </c>
      <c r="W51" s="36">
        <v>28.36</v>
      </c>
      <c r="X51" s="36">
        <v>9.17</v>
      </c>
      <c r="Y51" s="41">
        <f>($W$5-W51)/$V$5</f>
        <v>1.1887433284813245E-2</v>
      </c>
      <c r="Z51" s="41">
        <f>($X$5-X51)/$V$5</f>
        <v>7.7632217370208617E-2</v>
      </c>
      <c r="AA51" s="41">
        <f t="shared" si="158"/>
        <v>8.9519650655021862E-2</v>
      </c>
      <c r="AB51" s="36">
        <v>4.33</v>
      </c>
      <c r="AC51" s="36">
        <v>1.27</v>
      </c>
      <c r="AD51" s="36">
        <v>0.64</v>
      </c>
      <c r="AE51" s="38">
        <f>(AB$5-AB51)/$V$5</f>
        <v>-2.2804463852498787E-2</v>
      </c>
      <c r="AF51" s="38">
        <f t="shared" ref="AF51" si="167">(AC$5-AC51)/$V$5</f>
        <v>2.2076661814653075E-2</v>
      </c>
      <c r="AG51" s="38">
        <f t="shared" ref="AG51" si="168">(AD$5-AD51)/$V$5</f>
        <v>1.2372634643377E-2</v>
      </c>
      <c r="AH51" s="41">
        <v>9.2999999999999999E-2</v>
      </c>
      <c r="AI51" s="41">
        <v>1.6899999999999998E-2</v>
      </c>
      <c r="AJ51" s="41">
        <v>0.25850000000000001</v>
      </c>
      <c r="AK51" s="52">
        <v>8.9399999999999993E-2</v>
      </c>
    </row>
    <row r="52" spans="1:37" ht="30" x14ac:dyDescent="0.25">
      <c r="A52" s="5">
        <v>41</v>
      </c>
      <c r="B52" t="s">
        <v>17</v>
      </c>
      <c r="C52" t="s">
        <v>76</v>
      </c>
      <c r="D52" t="s">
        <v>18</v>
      </c>
      <c r="E52" s="10" t="s">
        <v>60</v>
      </c>
      <c r="F52" s="8">
        <f t="shared" si="0"/>
        <v>44.718626229996232</v>
      </c>
      <c r="G52" s="1">
        <v>36.675605553187999</v>
      </c>
      <c r="H52" s="1">
        <v>8.0430206768082293</v>
      </c>
      <c r="I52" s="14">
        <f>($G$2-G52)/$F$2</f>
        <v>2.2646208596619696E-2</v>
      </c>
      <c r="J52" s="14">
        <f>($H$2-H52)/$F$2</f>
        <v>3.9445586531707322E-2</v>
      </c>
      <c r="K52" s="14">
        <f t="shared" si="36"/>
        <v>6.2091795128327021E-2</v>
      </c>
      <c r="L52" s="1">
        <v>5.50291542431499</v>
      </c>
      <c r="M52" s="1">
        <v>5.9631920740647404</v>
      </c>
      <c r="N52" s="1">
        <v>3.1103211108383602</v>
      </c>
      <c r="O52" s="14">
        <f>(L$2-L52)/$F$2</f>
        <v>1.9237842683400717E-3</v>
      </c>
      <c r="P52" s="14">
        <f t="shared" ref="P52" si="169">(M$2-M52)/$F$2</f>
        <v>1.9899910194325552E-2</v>
      </c>
      <c r="Q52" s="14">
        <f t="shared" ref="Q52" si="170">(N$2-N52)/$F$2</f>
        <v>8.2251413395362661E-4</v>
      </c>
      <c r="R52" s="14">
        <v>7.3668981481481405E-2</v>
      </c>
      <c r="S52" s="14">
        <v>2.8598617912078073E-2</v>
      </c>
      <c r="T52" s="14">
        <v>0.1895180922132611</v>
      </c>
      <c r="U52" s="14">
        <v>6.2091795128326965E-2</v>
      </c>
      <c r="V52" s="8">
        <f t="shared" si="1"/>
        <v>47.77</v>
      </c>
      <c r="W52" s="1">
        <v>34.14</v>
      </c>
      <c r="X52" s="1">
        <v>13.63</v>
      </c>
      <c r="Y52" s="14">
        <f>($W$2-W52)/$V$2</f>
        <v>-1.2836185819070957E-2</v>
      </c>
      <c r="Z52" s="14">
        <f>($X$2-X52)/$V$2</f>
        <v>3.952730236348817E-2</v>
      </c>
      <c r="AA52" s="14">
        <f>SUM(Y52:Z52)</f>
        <v>2.6691116544417214E-2</v>
      </c>
      <c r="AB52" s="1">
        <v>5.69</v>
      </c>
      <c r="AC52" s="1">
        <v>4.95</v>
      </c>
      <c r="AD52" s="1">
        <v>1.37</v>
      </c>
      <c r="AE52" s="14">
        <f>(AB$2-AB52)/$V$2</f>
        <v>-2.5468622656886715E-2</v>
      </c>
      <c r="AF52" s="14">
        <f t="shared" ref="AF52" si="171">(AC$2-AC52)/$V$2</f>
        <v>9.7799511002444901E-3</v>
      </c>
      <c r="AG52" s="14">
        <f t="shared" ref="AG52" si="172">(AD$2-AD52)/$V$2</f>
        <v>2.8524857375713101E-3</v>
      </c>
      <c r="AH52" s="14">
        <v>0.10100000000000001</v>
      </c>
      <c r="AI52" s="14">
        <v>-1.8599999999999998E-2</v>
      </c>
      <c r="AJ52" s="14">
        <v>0.1249</v>
      </c>
      <c r="AK52" s="49">
        <v>2.69E-2</v>
      </c>
    </row>
    <row r="53" spans="1:37" ht="30" x14ac:dyDescent="0.25">
      <c r="A53" s="5">
        <v>42</v>
      </c>
      <c r="B53" t="s">
        <v>17</v>
      </c>
      <c r="C53" t="s">
        <v>76</v>
      </c>
      <c r="D53" t="s">
        <v>19</v>
      </c>
      <c r="E53" s="10" t="s">
        <v>60</v>
      </c>
      <c r="F53" s="8">
        <f t="shared" si="0"/>
        <v>46.562924410410808</v>
      </c>
      <c r="G53" s="1">
        <v>45.297961710456299</v>
      </c>
      <c r="H53" s="1">
        <v>1.2649626999545101</v>
      </c>
      <c r="I53" s="14">
        <f>($G$3-G53)/$F$3</f>
        <v>3.2748182119220565E-2</v>
      </c>
      <c r="J53" s="14">
        <f>($H$3-H53)/$F$3</f>
        <v>1.7667024057002535E-2</v>
      </c>
      <c r="K53" s="14">
        <f t="shared" si="36"/>
        <v>5.0415206176223096E-2</v>
      </c>
      <c r="L53" s="1">
        <v>6.4114173045022103</v>
      </c>
      <c r="M53" s="1">
        <v>11.563037956669801</v>
      </c>
      <c r="N53" s="1">
        <v>5.2243295053143797</v>
      </c>
      <c r="O53" s="14">
        <f>(L$3-L53)/$F$3</f>
        <v>2.5063702550119087E-3</v>
      </c>
      <c r="P53" s="14">
        <f t="shared" ref="P53" si="173">(M$3-M53)/$F$3</f>
        <v>3.3696569573815602E-2</v>
      </c>
      <c r="Q53" s="14">
        <f t="shared" ref="Q53" si="174">(N$3-N53)/$F$3</f>
        <v>-3.4547577096097726E-3</v>
      </c>
      <c r="R53" s="14">
        <v>0.119849537037037</v>
      </c>
      <c r="S53" s="14">
        <v>3.4236230573962634E-2</v>
      </c>
      <c r="T53" s="14">
        <v>0.40647353064597969</v>
      </c>
      <c r="U53" s="14">
        <v>5.0415206176223082E-2</v>
      </c>
      <c r="V53" s="8">
        <f t="shared" si="1"/>
        <v>45.83</v>
      </c>
      <c r="W53" s="1">
        <v>40.94</v>
      </c>
      <c r="X53" s="1">
        <v>4.8899999999999997</v>
      </c>
      <c r="Y53" s="14">
        <f>($W$3-W53)/$V$3</f>
        <v>-1.4618644067796562E-2</v>
      </c>
      <c r="Z53" s="14">
        <f>($X$3-X53)/$V$3</f>
        <v>4.3644067796610175E-2</v>
      </c>
      <c r="AA53" s="14">
        <f t="shared" ref="AA53:AA55" si="175">SUM(Y53:Z53)</f>
        <v>2.9025423728813615E-2</v>
      </c>
      <c r="AB53" s="1">
        <v>6.36</v>
      </c>
      <c r="AC53" s="1">
        <v>10.24</v>
      </c>
      <c r="AD53" s="1">
        <v>2.21</v>
      </c>
      <c r="AE53" s="14">
        <f>(AB$3-AB53)/$V$3</f>
        <v>-3.2838983050847467E-2</v>
      </c>
      <c r="AF53" s="14">
        <f t="shared" ref="AF53" si="176">(AC$3-AC53)/$V$3</f>
        <v>1.6313559322033887E-2</v>
      </c>
      <c r="AG53" s="14">
        <f t="shared" ref="AG53" si="177">(AD$3-AD53)/$V$3</f>
        <v>1.6949152542372896E-3</v>
      </c>
      <c r="AH53" s="14">
        <v>5.8999999999999997E-2</v>
      </c>
      <c r="AI53" s="14">
        <v>-1.7399999999999999E-2</v>
      </c>
      <c r="AJ53" s="14">
        <v>0.2964</v>
      </c>
      <c r="AK53" s="49">
        <v>2.8799999999999999E-2</v>
      </c>
    </row>
    <row r="54" spans="1:37" ht="30" x14ac:dyDescent="0.25">
      <c r="A54" s="5">
        <v>43</v>
      </c>
      <c r="B54" t="s">
        <v>17</v>
      </c>
      <c r="C54" t="s">
        <v>76</v>
      </c>
      <c r="D54" t="s">
        <v>20</v>
      </c>
      <c r="E54" s="10" t="s">
        <v>60</v>
      </c>
      <c r="F54" s="8">
        <f t="shared" si="0"/>
        <v>53.356823450237599</v>
      </c>
      <c r="G54" s="1">
        <v>35.470095898655998</v>
      </c>
      <c r="H54" s="1">
        <v>17.8867275515816</v>
      </c>
      <c r="I54" s="14">
        <f>($G$4-G54)/$F$4</f>
        <v>1.8978562249966722E-2</v>
      </c>
      <c r="J54" s="14">
        <f>($H$4-H54)/$F$4</f>
        <v>4.2663465019971168E-2</v>
      </c>
      <c r="K54" s="14">
        <f t="shared" si="36"/>
        <v>6.1642027269937893E-2</v>
      </c>
      <c r="L54" s="1">
        <v>5.8743238284333197</v>
      </c>
      <c r="M54" s="1">
        <v>4.9505827382746999</v>
      </c>
      <c r="N54" s="1">
        <v>2.5460123879780898</v>
      </c>
      <c r="O54" s="14">
        <f>(L$4-L54)/$F$4</f>
        <v>5.7424194348218481E-3</v>
      </c>
      <c r="P54" s="14">
        <f t="shared" ref="P54" si="178">(M$4-M54)/$F$4</f>
        <v>1.3659486706759818E-2</v>
      </c>
      <c r="Q54" s="14">
        <f t="shared" ref="Q54" si="179">(N$4-N54)/$F$4</f>
        <v>-4.2334389161551543E-4</v>
      </c>
      <c r="R54" s="14">
        <v>6.8460648148148104E-2</v>
      </c>
      <c r="S54" s="14">
        <v>2.9526109085555197E-2</v>
      </c>
      <c r="T54" s="14">
        <v>0.11942929875382291</v>
      </c>
      <c r="U54" s="14">
        <v>6.1642027269937838E-2</v>
      </c>
      <c r="V54" s="8">
        <f t="shared" si="1"/>
        <v>62.895508108660358</v>
      </c>
      <c r="W54" s="1">
        <v>33.178914047473747</v>
      </c>
      <c r="X54" s="1">
        <v>29.716594061186612</v>
      </c>
      <c r="Y54" s="14">
        <f>($W$4-W54)/$V$4</f>
        <v>-1.3537568534936206E-2</v>
      </c>
      <c r="Z54" s="14">
        <f>($X$4-X54)/$V$4</f>
        <v>1.6709734886422325E-2</v>
      </c>
      <c r="AA54" s="14">
        <f t="shared" si="175"/>
        <v>3.1721663514861186E-3</v>
      </c>
      <c r="AB54" s="1">
        <v>5.8697110224676186</v>
      </c>
      <c r="AC54" s="1">
        <v>3.91</v>
      </c>
      <c r="AD54" s="1">
        <v>1.2637253906453503</v>
      </c>
      <c r="AE54" s="14">
        <f>(AB$4-AB54)/$V$4</f>
        <v>-1.7841620187002413E-2</v>
      </c>
      <c r="AF54" s="14">
        <f t="shared" ref="AF54" si="180">(AC$4-AC54)/$V$4</f>
        <v>3.2203429361178084E-3</v>
      </c>
      <c r="AG54" s="14">
        <f t="shared" ref="AG54" si="181">(AD$4-AD54)/$V$4</f>
        <v>1.1525572003373121E-3</v>
      </c>
      <c r="AH54" s="14">
        <v>7.1999999999999995E-2</v>
      </c>
      <c r="AI54" s="14">
        <v>-2.64E-2</v>
      </c>
      <c r="AJ54" s="14">
        <v>3.4299999999999997E-2</v>
      </c>
      <c r="AK54" s="49">
        <v>3.2000000000000002E-3</v>
      </c>
    </row>
    <row r="55" spans="1:37" ht="30" x14ac:dyDescent="0.25">
      <c r="A55" s="33">
        <v>44</v>
      </c>
      <c r="B55" s="34" t="s">
        <v>17</v>
      </c>
      <c r="C55" s="34" t="s">
        <v>76</v>
      </c>
      <c r="D55" s="34" t="s">
        <v>21</v>
      </c>
      <c r="E55" s="39" t="s">
        <v>60</v>
      </c>
      <c r="F55" s="36">
        <f t="shared" si="0"/>
        <v>34.973211259419074</v>
      </c>
      <c r="G55" s="37">
        <v>30.357479184164301</v>
      </c>
      <c r="H55" s="37">
        <v>4.6157320752547699</v>
      </c>
      <c r="I55" s="38">
        <f>($G$5-G55)/$F$5</f>
        <v>6.0252172952257578E-2</v>
      </c>
      <c r="J55" s="38">
        <f>($H$5-H55)/$F$5</f>
        <v>4.5563720820655892E-2</v>
      </c>
      <c r="K55" s="38">
        <f t="shared" si="36"/>
        <v>0.10581589377291348</v>
      </c>
      <c r="L55" s="37">
        <v>4.3679575759535298</v>
      </c>
      <c r="M55" s="37">
        <v>2.05536259610128</v>
      </c>
      <c r="N55" s="37">
        <v>1.83498206813965</v>
      </c>
      <c r="O55" s="38">
        <f>(L$5-L55)/$F$5</f>
        <v>1.0550784773623808E-2</v>
      </c>
      <c r="P55" s="38">
        <f t="shared" ref="P55" si="182">(M$5-M55)/$F$5</f>
        <v>2.7423719871853217E-2</v>
      </c>
      <c r="Q55" s="38">
        <f t="shared" ref="Q55" si="183">(N$5-N55)/$F$5</f>
        <v>2.2277668306779654E-2</v>
      </c>
      <c r="R55" s="38">
        <v>1.48726851851851E-2</v>
      </c>
      <c r="S55" s="38">
        <v>7.2035555498371595E-2</v>
      </c>
      <c r="T55" s="38">
        <v>0.27854547936840812</v>
      </c>
      <c r="U55" s="38">
        <v>0.10581589377291334</v>
      </c>
      <c r="V55" s="36">
        <f t="shared" si="1"/>
        <v>38.25</v>
      </c>
      <c r="W55" s="37">
        <v>28.66</v>
      </c>
      <c r="X55" s="37">
        <v>9.59</v>
      </c>
      <c r="Y55" s="38">
        <f>($W$5-W55)/$V$5</f>
        <v>4.6094129063561692E-3</v>
      </c>
      <c r="Z55" s="38">
        <f>($X$5-X55)/$V$5</f>
        <v>6.7442988840368742E-2</v>
      </c>
      <c r="AA55" s="38">
        <f t="shared" si="175"/>
        <v>7.2052401746724906E-2</v>
      </c>
      <c r="AB55" s="37">
        <v>4.1399999999999997</v>
      </c>
      <c r="AC55" s="37">
        <v>1.56</v>
      </c>
      <c r="AD55" s="37">
        <v>0.82</v>
      </c>
      <c r="AE55" s="38">
        <f>(AB$5-AB55)/$V$5</f>
        <v>-1.8195050946142637E-2</v>
      </c>
      <c r="AF55" s="38">
        <f t="shared" ref="AF55" si="184">(AC$5-AC55)/$V$5</f>
        <v>1.5041242115477915E-2</v>
      </c>
      <c r="AG55" s="38">
        <f t="shared" ref="AG55" si="185">(AD$5-AD55)/$V$5</f>
        <v>8.0058224163027641E-3</v>
      </c>
      <c r="AH55" s="38">
        <v>7.8E-2</v>
      </c>
      <c r="AI55" s="38">
        <v>6.7999999999999996E-3</v>
      </c>
      <c r="AJ55" s="38">
        <v>0.22489999999999999</v>
      </c>
      <c r="AK55" s="50">
        <v>7.22E-2</v>
      </c>
    </row>
    <row r="56" spans="1:37" ht="30" x14ac:dyDescent="0.25">
      <c r="A56" s="5">
        <v>45</v>
      </c>
      <c r="B56" t="s">
        <v>17</v>
      </c>
      <c r="C56" t="s">
        <v>76</v>
      </c>
      <c r="D56" t="s">
        <v>18</v>
      </c>
      <c r="E56" s="10" t="s">
        <v>57</v>
      </c>
      <c r="F56" s="8">
        <f t="shared" si="0"/>
        <v>46.057315466356037</v>
      </c>
      <c r="G56" s="1">
        <v>37.183385055421198</v>
      </c>
      <c r="H56" s="1">
        <v>8.8739304109348396</v>
      </c>
      <c r="I56" s="14">
        <f>($G$2-G56)/$F$2</f>
        <v>1.19962713878887E-2</v>
      </c>
      <c r="J56" s="14">
        <f>($H$2-H56)/$F$2</f>
        <v>2.2018462247143766E-2</v>
      </c>
      <c r="K56" s="14">
        <f t="shared" si="36"/>
        <v>3.4014733635032462E-2</v>
      </c>
      <c r="L56" s="1">
        <v>5.5860634680750501</v>
      </c>
      <c r="M56" s="1">
        <v>6.6295254936969696</v>
      </c>
      <c r="N56" s="1">
        <v>2.8686191496793199</v>
      </c>
      <c r="O56" s="14">
        <f>(L$2-L56)/$F$2</f>
        <v>1.7987487227551864E-4</v>
      </c>
      <c r="P56" s="14">
        <f t="shared" ref="P56" si="186">(M$2-M56)/$F$2</f>
        <v>5.9245349616655904E-3</v>
      </c>
      <c r="Q56" s="14">
        <f t="shared" ref="Q56" si="187">(N$2-N56)/$F$2</f>
        <v>5.8918615539460817E-3</v>
      </c>
      <c r="R56" s="14">
        <v>0.163194444444444</v>
      </c>
      <c r="S56" s="14">
        <v>1.5149413656952437E-2</v>
      </c>
      <c r="T56" s="14">
        <v>0.10578869083855869</v>
      </c>
      <c r="U56" s="14">
        <v>3.401473363503249E-2</v>
      </c>
      <c r="V56" s="8">
        <f t="shared" si="1"/>
        <v>48.18</v>
      </c>
      <c r="W56" s="1">
        <v>33.33</v>
      </c>
      <c r="X56" s="1">
        <v>14.85</v>
      </c>
      <c r="Y56" s="14">
        <f>($W$2-W56)/$V$2</f>
        <v>3.6674816625916814E-3</v>
      </c>
      <c r="Z56" s="14">
        <f>($X$2-X56)/$V$2</f>
        <v>1.4669926650366762E-2</v>
      </c>
      <c r="AA56" s="14">
        <f>SUM(Y56:Z56)</f>
        <v>1.8337408312958443E-2</v>
      </c>
      <c r="AB56" s="1">
        <v>4.54</v>
      </c>
      <c r="AC56" s="1">
        <v>5.24</v>
      </c>
      <c r="AD56" s="1">
        <v>1.42</v>
      </c>
      <c r="AE56" s="14">
        <f>(AB$2-AB56)/$V$2</f>
        <v>-2.0374898125509302E-3</v>
      </c>
      <c r="AF56" s="14">
        <f t="shared" ref="AF56" si="188">(AC$2-AC56)/$V$2</f>
        <v>3.8712306438467708E-3</v>
      </c>
      <c r="AG56" s="14">
        <f t="shared" ref="AG56" si="189">(AD$2-AD56)/$V$2</f>
        <v>1.8337408312958452E-3</v>
      </c>
      <c r="AH56" s="14">
        <v>5.3999999999999999E-2</v>
      </c>
      <c r="AI56" s="14">
        <v>5.4999999999999997E-3</v>
      </c>
      <c r="AJ56" s="14">
        <v>4.6399999999999997E-2</v>
      </c>
      <c r="AK56" s="49">
        <v>1.8499999999999999E-2</v>
      </c>
    </row>
    <row r="57" spans="1:37" s="7" customFormat="1" ht="30" x14ac:dyDescent="0.25">
      <c r="A57" s="5">
        <v>46</v>
      </c>
      <c r="B57" s="7" t="s">
        <v>17</v>
      </c>
      <c r="C57" s="7" t="s">
        <v>76</v>
      </c>
      <c r="D57" s="7" t="s">
        <v>19</v>
      </c>
      <c r="E57" s="10" t="s">
        <v>57</v>
      </c>
      <c r="F57" s="8">
        <f t="shared" si="0"/>
        <v>48.30747463906377</v>
      </c>
      <c r="G57" s="15">
        <v>46.375319731620301</v>
      </c>
      <c r="H57" s="15">
        <v>1.9321549074434701</v>
      </c>
      <c r="I57" s="20">
        <f>($G$3-G57)/$F$3</f>
        <v>1.0776993510356608E-2</v>
      </c>
      <c r="J57" s="20">
        <f>($H$3-H57)/$F$3</f>
        <v>4.0605853976733823E-3</v>
      </c>
      <c r="K57" s="20">
        <f t="shared" si="36"/>
        <v>1.483757890802999E-2</v>
      </c>
      <c r="L57" s="15">
        <v>6.5385942774985999</v>
      </c>
      <c r="M57" s="15">
        <v>12.9012668264529</v>
      </c>
      <c r="N57" s="15">
        <v>4.8362816836987896</v>
      </c>
      <c r="O57" s="20">
        <f>(L$3-L57)/$F$3</f>
        <v>-8.7223708663347298E-5</v>
      </c>
      <c r="P57" s="20">
        <f t="shared" ref="P57" si="190">(M$3-M57)/$F$3</f>
        <v>6.4052900527663097E-3</v>
      </c>
      <c r="Q57" s="20">
        <f t="shared" ref="Q57" si="191">(N$3-N57)/$F$3</f>
        <v>4.4589271662529208E-3</v>
      </c>
      <c r="R57" s="20">
        <v>0.228009259259259</v>
      </c>
      <c r="S57" s="20">
        <v>1.1266690571447469E-2</v>
      </c>
      <c r="T57" s="20">
        <v>9.3423797791660657E-2</v>
      </c>
      <c r="U57" s="20">
        <v>1.4837578908030058E-2</v>
      </c>
      <c r="V57" s="8">
        <f t="shared" si="1"/>
        <v>46.06</v>
      </c>
      <c r="W57" s="15">
        <v>40.06</v>
      </c>
      <c r="X57" s="15">
        <v>6</v>
      </c>
      <c r="Y57" s="20">
        <f>($W$3-W57)/$V$3</f>
        <v>4.0254237288135106E-3</v>
      </c>
      <c r="Z57" s="20">
        <f>($X$3-X57)/$V$3</f>
        <v>2.0127118644067798E-2</v>
      </c>
      <c r="AA57" s="20">
        <f t="shared" ref="AA57:AA59" si="192">SUM(Y57:Z57)</f>
        <v>2.4152542372881308E-2</v>
      </c>
      <c r="AB57" s="15">
        <v>4.93</v>
      </c>
      <c r="AC57" s="15">
        <v>10.82</v>
      </c>
      <c r="AD57" s="15">
        <v>2.19</v>
      </c>
      <c r="AE57" s="20">
        <f>(AB$3-AB57)/$V$3</f>
        <v>-2.5423728813559342E-3</v>
      </c>
      <c r="AF57" s="20">
        <f t="shared" ref="AF57" si="193">(AC$3-AC57)/$V$3</f>
        <v>4.0254237288135488E-3</v>
      </c>
      <c r="AG57" s="20">
        <f t="shared" ref="AG57" si="194">(AD$3-AD57)/$V$3</f>
        <v>2.1186440677966119E-3</v>
      </c>
      <c r="AH57" s="20">
        <v>0.02</v>
      </c>
      <c r="AI57" s="20">
        <v>4.4999999999999997E-3</v>
      </c>
      <c r="AJ57" s="20">
        <v>0.1366</v>
      </c>
      <c r="AK57" s="51">
        <v>2.4E-2</v>
      </c>
    </row>
    <row r="58" spans="1:37" ht="30" x14ac:dyDescent="0.25">
      <c r="A58" s="5">
        <v>47</v>
      </c>
      <c r="B58" t="s">
        <v>17</v>
      </c>
      <c r="C58" t="s">
        <v>76</v>
      </c>
      <c r="D58" t="s">
        <v>20</v>
      </c>
      <c r="E58" s="10" t="s">
        <v>57</v>
      </c>
      <c r="F58" s="8">
        <f t="shared" si="0"/>
        <v>54.922331969863905</v>
      </c>
      <c r="G58" s="1">
        <v>36.251249359189501</v>
      </c>
      <c r="H58" s="1">
        <v>18.6710826106744</v>
      </c>
      <c r="I58" s="14">
        <f>($G$4-G58)/$F$4</f>
        <v>5.2408333107446829E-3</v>
      </c>
      <c r="J58" s="14">
        <f>($H$4-H58)/$F$4</f>
        <v>2.8869431275865099E-2</v>
      </c>
      <c r="K58" s="14">
        <f t="shared" si="36"/>
        <v>3.4110264586609783E-2</v>
      </c>
      <c r="L58" s="1">
        <v>6.1676413206981699</v>
      </c>
      <c r="M58" s="1">
        <v>5.6209224148972696</v>
      </c>
      <c r="N58" s="1">
        <v>2.36350867962416</v>
      </c>
      <c r="O58" s="14">
        <f>(L$4-L58)/$F$4</f>
        <v>5.8400126803188088E-4</v>
      </c>
      <c r="P58" s="14">
        <f t="shared" ref="P58" si="195">(M$4-M58)/$F$4</f>
        <v>1.8705806339924941E-3</v>
      </c>
      <c r="Q58" s="14">
        <f t="shared" ref="Q58" si="196">(N$4-N58)/$F$4</f>
        <v>2.7862514087199563E-3</v>
      </c>
      <c r="R58" s="14">
        <v>0.19253472222222201</v>
      </c>
      <c r="S58" s="14">
        <v>8.1534846525337379E-3</v>
      </c>
      <c r="T58" s="14">
        <v>8.0815187680707168E-2</v>
      </c>
      <c r="U58" s="14">
        <v>3.4110264586609707E-2</v>
      </c>
      <c r="V58" s="8">
        <f t="shared" si="1"/>
        <v>63.024165121472834</v>
      </c>
      <c r="W58" s="1">
        <v>32.211775132166025</v>
      </c>
      <c r="X58" s="1">
        <v>30.812389989306809</v>
      </c>
      <c r="Y58" s="14">
        <f>($W$4-W58)/$V$4</f>
        <v>1.7905688595150572E-3</v>
      </c>
      <c r="Z58" s="14">
        <f>($X$4-X58)/$V$4</f>
        <v>-6.574812152711424E-4</v>
      </c>
      <c r="AA58" s="14">
        <f t="shared" si="192"/>
        <v>1.1330876442439148E-3</v>
      </c>
      <c r="AB58" s="1">
        <v>4.8147195871843618</v>
      </c>
      <c r="AC58" s="1">
        <v>3.9899999999999998</v>
      </c>
      <c r="AD58" s="1">
        <v>1.28</v>
      </c>
      <c r="AE58" s="14">
        <f>(AB$4-AB58)/$V$4</f>
        <v>-1.1211124977364498E-3</v>
      </c>
      <c r="AF58" s="14">
        <f t="shared" ref="AF58" si="197">(AC$4-AC58)/$V$4</f>
        <v>1.9524268465600529E-3</v>
      </c>
      <c r="AG58" s="14">
        <f t="shared" ref="AG58" si="198">(AD$4-AD58)/$V$4</f>
        <v>8.9462171218696615E-4</v>
      </c>
      <c r="AH58" s="14">
        <v>1.7999999999999999E-2</v>
      </c>
      <c r="AI58" s="14">
        <v>3.5000000000000001E-3</v>
      </c>
      <c r="AJ58" s="14">
        <v>-1.2999999999999999E-3</v>
      </c>
      <c r="AK58" s="49">
        <v>1.1000000000000001E-3</v>
      </c>
    </row>
    <row r="59" spans="1:37" s="7" customFormat="1" ht="30" x14ac:dyDescent="0.25">
      <c r="A59" s="33">
        <v>48</v>
      </c>
      <c r="B59" s="35" t="s">
        <v>17</v>
      </c>
      <c r="C59" s="35" t="s">
        <v>76</v>
      </c>
      <c r="D59" s="35" t="s">
        <v>21</v>
      </c>
      <c r="E59" s="39" t="s">
        <v>57</v>
      </c>
      <c r="F59" s="36">
        <f t="shared" si="0"/>
        <v>36.29881889137615</v>
      </c>
      <c r="G59" s="36">
        <v>31.047918961371799</v>
      </c>
      <c r="H59" s="36">
        <v>5.2508999300043504</v>
      </c>
      <c r="I59" s="41">
        <f>($G$5-G59)/$F$5</f>
        <v>4.2599225085777598E-2</v>
      </c>
      <c r="J59" s="41">
        <f>($H$5-H59)/$F$5</f>
        <v>2.9323948147494061E-2</v>
      </c>
      <c r="K59" s="41">
        <f t="shared" si="36"/>
        <v>7.1923173233271659E-2</v>
      </c>
      <c r="L59" s="36">
        <v>4.5692269188136896</v>
      </c>
      <c r="M59" s="36">
        <v>2.4906145047871102</v>
      </c>
      <c r="N59" s="36">
        <v>1.88890059380118</v>
      </c>
      <c r="O59" s="41">
        <f>(L$5-L59)/$F$5</f>
        <v>5.4047932854142562E-3</v>
      </c>
      <c r="P59" s="41">
        <f t="shared" ref="P59" si="199">(M$5-M59)/$F$5</f>
        <v>1.6295335461712624E-2</v>
      </c>
      <c r="Q59" s="41">
        <f t="shared" ref="Q59" si="200">(N$5-N59)/$F$5</f>
        <v>2.089909633864926E-2</v>
      </c>
      <c r="R59" s="41">
        <v>8.4722222222222199E-2</v>
      </c>
      <c r="S59" s="41">
        <v>5.0930260146562545E-2</v>
      </c>
      <c r="T59" s="41">
        <v>0.17926659734108374</v>
      </c>
      <c r="U59" s="41">
        <v>7.1923173233271576E-2</v>
      </c>
      <c r="V59" s="36">
        <f t="shared" si="1"/>
        <v>39.200000000000003</v>
      </c>
      <c r="W59" s="36">
        <v>28.47</v>
      </c>
      <c r="X59" s="36">
        <v>10.73</v>
      </c>
      <c r="Y59" s="41">
        <f>($W$5-W59)/$V$5</f>
        <v>9.2188258127123383E-3</v>
      </c>
      <c r="Z59" s="41">
        <f>($X$5-X59)/$V$5</f>
        <v>3.9786511402231897E-2</v>
      </c>
      <c r="AA59" s="41">
        <f t="shared" si="192"/>
        <v>4.9005337214944239E-2</v>
      </c>
      <c r="AB59" s="36">
        <v>3.64</v>
      </c>
      <c r="AC59" s="36">
        <v>1.77</v>
      </c>
      <c r="AD59" s="36">
        <v>0.93</v>
      </c>
      <c r="AE59" s="41">
        <f>(AB$5-AB59)/$V$5</f>
        <v>-6.0650169820475495E-3</v>
      </c>
      <c r="AF59" s="41">
        <f t="shared" ref="AF59" si="201">(AC$5-AC59)/$V$5</f>
        <v>9.9466278505579743E-3</v>
      </c>
      <c r="AG59" s="41">
        <f t="shared" ref="AG59" si="202">(AD$5-AD59)/$V$5</f>
        <v>5.3372149442018407E-3</v>
      </c>
      <c r="AH59" s="41">
        <v>4.5999999999999999E-2</v>
      </c>
      <c r="AI59" s="41">
        <v>1.3100000000000001E-2</v>
      </c>
      <c r="AJ59" s="41">
        <v>0.13250000000000001</v>
      </c>
      <c r="AK59" s="52">
        <v>4.8899999999999999E-2</v>
      </c>
    </row>
    <row r="60" spans="1:37" s="7" customFormat="1" x14ac:dyDescent="0.25">
      <c r="A60" s="5">
        <v>49</v>
      </c>
      <c r="B60" s="7" t="s">
        <v>22</v>
      </c>
      <c r="C60" s="7" t="s">
        <v>64</v>
      </c>
      <c r="D60" s="7" t="s">
        <v>18</v>
      </c>
      <c r="E60" s="7" t="s">
        <v>27</v>
      </c>
      <c r="F60" s="8">
        <f t="shared" si="0"/>
        <v>48.202439960278902</v>
      </c>
      <c r="G60" s="15">
        <v>37.794412298366602</v>
      </c>
      <c r="H60" s="15">
        <v>10.4080276619123</v>
      </c>
      <c r="I60" s="20">
        <f>($G$6-G60)/$F$6</f>
        <v>6.8931631214404028E-3</v>
      </c>
      <c r="J60" s="20">
        <f>($H$6-H60)/$F$6</f>
        <v>2.117104825337722E-2</v>
      </c>
      <c r="K60" s="20">
        <f t="shared" si="36"/>
        <v>2.8064211374817623E-2</v>
      </c>
      <c r="L60" s="15">
        <v>5.5483858684861698</v>
      </c>
      <c r="M60" s="15">
        <v>6.6679985352609004</v>
      </c>
      <c r="N60" s="15">
        <v>2.9187328310456699</v>
      </c>
      <c r="O60" s="20">
        <f>(L$6-L60)/$F$6</f>
        <v>-7.1584631576262657E-3</v>
      </c>
      <c r="P60" s="20">
        <f t="shared" ref="P60:Q60" si="203">(M$6-M60)/$F$6</f>
        <v>7.1401516928525591E-3</v>
      </c>
      <c r="Q60" s="20">
        <f t="shared" si="203"/>
        <v>6.9114745862149784E-3</v>
      </c>
      <c r="R60" s="20">
        <v>0.1141049382716048</v>
      </c>
      <c r="S60" s="20">
        <v>8.9642043648651137E-3</v>
      </c>
      <c r="T60" s="20">
        <v>9.1635839587561607E-2</v>
      </c>
      <c r="U60" s="20">
        <v>2.8064211374817738E-2</v>
      </c>
      <c r="V60" s="16" t="str">
        <f t="shared" si="1"/>
        <v/>
      </c>
      <c r="W60" s="17"/>
      <c r="X60" s="17"/>
      <c r="Y60" s="19"/>
      <c r="Z60" s="19"/>
      <c r="AA60" s="19"/>
      <c r="AB60" s="17"/>
      <c r="AC60" s="17"/>
      <c r="AD60" s="17"/>
      <c r="AE60" s="19"/>
      <c r="AF60" s="19"/>
      <c r="AG60" s="19"/>
      <c r="AH60" s="19"/>
      <c r="AI60" s="19"/>
      <c r="AJ60" s="19"/>
      <c r="AK60" s="47"/>
    </row>
    <row r="61" spans="1:37" x14ac:dyDescent="0.25">
      <c r="A61" s="33">
        <v>50</v>
      </c>
      <c r="B61" s="34" t="s">
        <v>22</v>
      </c>
      <c r="C61" s="34" t="s">
        <v>65</v>
      </c>
      <c r="D61" s="34" t="s">
        <v>18</v>
      </c>
      <c r="E61" s="35" t="s">
        <v>27</v>
      </c>
      <c r="F61" s="36">
        <f t="shared" si="0"/>
        <v>47.541812179016702</v>
      </c>
      <c r="G61" s="37">
        <v>35.712271828815098</v>
      </c>
      <c r="H61" s="37">
        <v>11.829540350201601</v>
      </c>
      <c r="I61" s="38">
        <f>($G$7-G61)/$F$7</f>
        <v>8.622718897721841E-3</v>
      </c>
      <c r="J61" s="38">
        <f>($H$7-H61)/$F$7</f>
        <v>1.5319864092391644E-2</v>
      </c>
      <c r="K61" s="38">
        <f t="shared" si="36"/>
        <v>2.3942582990113485E-2</v>
      </c>
      <c r="L61" s="37">
        <v>4.9884367289860601</v>
      </c>
      <c r="M61" s="37">
        <v>6.2811565893596502</v>
      </c>
      <c r="N61" s="37">
        <v>2.7862321948901698</v>
      </c>
      <c r="O61" s="38">
        <f>(L$7-L61)/$F$7</f>
        <v>-4.5841932868997075E-4</v>
      </c>
      <c r="P61" s="38">
        <f t="shared" ref="P61:Q61" si="204">(M$7-M61)/$F$7</f>
        <v>4.5845928560225065E-3</v>
      </c>
      <c r="Q61" s="38">
        <f t="shared" si="204"/>
        <v>4.4965453703894234E-3</v>
      </c>
      <c r="R61" s="38">
        <v>0.10433333333333313</v>
      </c>
      <c r="S61" s="38">
        <v>1.1623833486228641E-2</v>
      </c>
      <c r="T61" s="38">
        <v>5.9336471164274096E-2</v>
      </c>
      <c r="U61" s="38">
        <v>2.3942582990113537E-2</v>
      </c>
      <c r="V61" s="42" t="str">
        <f t="shared" si="1"/>
        <v/>
      </c>
      <c r="W61" s="42"/>
      <c r="X61" s="42"/>
      <c r="Y61" s="43"/>
      <c r="Z61" s="43"/>
      <c r="AA61" s="43"/>
      <c r="AB61" s="42"/>
      <c r="AC61" s="42"/>
      <c r="AD61" s="42"/>
      <c r="AE61" s="43"/>
      <c r="AF61" s="43"/>
      <c r="AG61" s="43"/>
      <c r="AH61" s="43"/>
      <c r="AI61" s="43"/>
      <c r="AJ61" s="43"/>
      <c r="AK61" s="53"/>
    </row>
    <row r="62" spans="1:37" s="7" customFormat="1" ht="30" x14ac:dyDescent="0.25">
      <c r="A62" s="5">
        <v>51</v>
      </c>
      <c r="B62" s="7" t="s">
        <v>22</v>
      </c>
      <c r="C62" s="7" t="s">
        <v>64</v>
      </c>
      <c r="D62" s="7" t="s">
        <v>18</v>
      </c>
      <c r="E62" s="10" t="s">
        <v>58</v>
      </c>
      <c r="F62" s="8">
        <f t="shared" si="0"/>
        <v>47.244215369403101</v>
      </c>
      <c r="G62" s="15">
        <v>37.020970422671702</v>
      </c>
      <c r="H62" s="15">
        <v>10.2232449467314</v>
      </c>
      <c r="I62" s="20">
        <f>($G$6-G62)/$F$6</f>
        <v>2.2488552898985454E-2</v>
      </c>
      <c r="J62" s="20">
        <f>($H$6-H62)/$F$6</f>
        <v>2.4896937111942193E-2</v>
      </c>
      <c r="K62" s="20">
        <f t="shared" ref="K62:K85" si="205">SUM(I62:J62)</f>
        <v>4.738549001092765E-2</v>
      </c>
      <c r="L62" s="15">
        <v>5.3913181716489298</v>
      </c>
      <c r="M62" s="15">
        <v>5.8341903022497199</v>
      </c>
      <c r="N62" s="15">
        <v>3.13616688519916</v>
      </c>
      <c r="O62" s="20">
        <f>(L$6-L62)/$F$6</f>
        <v>-3.9914094582939753E-3</v>
      </c>
      <c r="P62" s="20">
        <f t="shared" ref="P62" si="206">(M$6-M62)/$F$6</f>
        <v>2.3952745893098565E-2</v>
      </c>
      <c r="Q62" s="20">
        <f t="shared" ref="Q62" si="207">(N$6-N62)/$F$6</f>
        <v>2.5272164641823489E-3</v>
      </c>
      <c r="R62" s="20">
        <v>7.5617283950617065E-2</v>
      </c>
      <c r="S62" s="20">
        <v>2.9245207244487981E-2</v>
      </c>
      <c r="T62" s="20">
        <v>0.10776281401406784</v>
      </c>
      <c r="U62" s="20">
        <v>4.7385490010927733E-2</v>
      </c>
      <c r="V62" s="16" t="str">
        <f t="shared" si="1"/>
        <v/>
      </c>
      <c r="W62" s="17"/>
      <c r="X62" s="17"/>
      <c r="Y62" s="19"/>
      <c r="Z62" s="19"/>
      <c r="AA62" s="19"/>
      <c r="AB62" s="17"/>
      <c r="AC62" s="17"/>
      <c r="AD62" s="17"/>
      <c r="AE62" s="19"/>
      <c r="AF62" s="19"/>
      <c r="AG62" s="19"/>
      <c r="AH62" s="19"/>
      <c r="AI62" s="19"/>
      <c r="AJ62" s="19"/>
      <c r="AK62" s="47"/>
    </row>
    <row r="63" spans="1:37" s="7" customFormat="1" ht="30" x14ac:dyDescent="0.25">
      <c r="A63" s="33">
        <v>52</v>
      </c>
      <c r="B63" s="35" t="s">
        <v>22</v>
      </c>
      <c r="C63" s="35" t="s">
        <v>65</v>
      </c>
      <c r="D63" s="35" t="s">
        <v>18</v>
      </c>
      <c r="E63" s="39" t="s">
        <v>58</v>
      </c>
      <c r="F63" s="36">
        <f t="shared" ref="F63:F117" si="208">IF(COUNTBLANK(G63:H63)&gt;0,"",G63+H63)</f>
        <v>46.5473544671786</v>
      </c>
      <c r="G63" s="36">
        <v>35.174665810577999</v>
      </c>
      <c r="H63" s="36">
        <v>11.3726886566006</v>
      </c>
      <c r="I63" s="41">
        <f>($G$7-G63)/$F$7</f>
        <v>1.966004199246648E-2</v>
      </c>
      <c r="J63" s="41">
        <f>($H$7-H63)/$F$7</f>
        <v>2.4699260114018178E-2</v>
      </c>
      <c r="K63" s="41">
        <f t="shared" si="205"/>
        <v>4.4359302106484658E-2</v>
      </c>
      <c r="L63" s="36">
        <v>5.00076822930055</v>
      </c>
      <c r="M63" s="36">
        <v>5.5599603517873799</v>
      </c>
      <c r="N63" s="36">
        <v>2.9574909139107501</v>
      </c>
      <c r="O63" s="41">
        <f>(L$7-L63)/$F$7</f>
        <v>-7.1159125868489059E-4</v>
      </c>
      <c r="P63" s="41">
        <f t="shared" ref="P63" si="209">(M$7-M63)/$F$7</f>
        <v>1.939111588361396E-2</v>
      </c>
      <c r="Q63" s="41">
        <f t="shared" ref="Q63" si="210">(N$7-N63)/$F$7</f>
        <v>9.8051736753959899E-4</v>
      </c>
      <c r="R63" s="41">
        <v>7.4277777777777609E-2</v>
      </c>
      <c r="S63" s="41">
        <v>2.6502667796936885E-2</v>
      </c>
      <c r="T63" s="41">
        <v>9.566448675365169E-2</v>
      </c>
      <c r="U63" s="41">
        <v>4.4359302106484644E-2</v>
      </c>
      <c r="V63" s="42" t="str">
        <f t="shared" ref="V63:V117" si="211">IF(COUNTBLANK(W63:X63)&gt;0,"",W63+X63)</f>
        <v/>
      </c>
      <c r="W63" s="42"/>
      <c r="X63" s="42"/>
      <c r="Y63" s="43"/>
      <c r="Z63" s="43"/>
      <c r="AA63" s="43"/>
      <c r="AB63" s="42"/>
      <c r="AC63" s="42"/>
      <c r="AD63" s="42"/>
      <c r="AE63" s="43"/>
      <c r="AF63" s="43"/>
      <c r="AG63" s="43"/>
      <c r="AH63" s="43"/>
      <c r="AI63" s="43"/>
      <c r="AJ63" s="43"/>
      <c r="AK63" s="53"/>
    </row>
    <row r="64" spans="1:37" ht="30" x14ac:dyDescent="0.25">
      <c r="A64" s="5">
        <v>53</v>
      </c>
      <c r="B64" t="s">
        <v>22</v>
      </c>
      <c r="C64" t="s">
        <v>64</v>
      </c>
      <c r="D64" t="s">
        <v>18</v>
      </c>
      <c r="E64" s="10" t="s">
        <v>56</v>
      </c>
      <c r="F64" s="8">
        <f t="shared" si="208"/>
        <v>44.973995048424889</v>
      </c>
      <c r="G64" s="1">
        <v>37.039127251381402</v>
      </c>
      <c r="H64" s="1">
        <v>7.9348677970434904</v>
      </c>
      <c r="I64" s="14">
        <f>($G$6-G64)/$F$6</f>
        <v>2.2122445464477239E-2</v>
      </c>
      <c r="J64" s="14">
        <f>($H$6-H64)/$F$6</f>
        <v>7.1038909416385188E-2</v>
      </c>
      <c r="K64" s="14">
        <f t="shared" si="205"/>
        <v>9.3161354880862426E-2</v>
      </c>
      <c r="L64" s="1">
        <v>5.8415034386240103</v>
      </c>
      <c r="M64" s="1">
        <v>5.62100996262481</v>
      </c>
      <c r="N64" s="1">
        <v>2.9173187865585799</v>
      </c>
      <c r="O64" s="14">
        <f>(L$6-L64)/$F$6</f>
        <v>-1.3068775102967277E-2</v>
      </c>
      <c r="P64" s="14">
        <f t="shared" ref="P64" si="212">(M$6-M64)/$F$6</f>
        <v>2.82512337224172E-2</v>
      </c>
      <c r="Q64" s="14">
        <f t="shared" ref="Q64" si="213">(N$6-N64)/$F$6</f>
        <v>6.9399868450309944E-3</v>
      </c>
      <c r="R64" s="14">
        <v>0.10472222222222187</v>
      </c>
      <c r="S64" s="14">
        <v>2.8769103342025537E-2</v>
      </c>
      <c r="T64" s="14">
        <v>0.30748170944803177</v>
      </c>
      <c r="U64" s="14">
        <v>9.3161354880862524E-2</v>
      </c>
      <c r="V64" s="16" t="str">
        <f t="shared" si="211"/>
        <v/>
      </c>
      <c r="W64" s="17"/>
      <c r="X64" s="17"/>
      <c r="Y64" s="19"/>
      <c r="Z64" s="19"/>
      <c r="AA64" s="19"/>
      <c r="AB64" s="17"/>
      <c r="AC64" s="17"/>
      <c r="AD64" s="17"/>
      <c r="AE64" s="19"/>
      <c r="AF64" s="19"/>
      <c r="AG64" s="19"/>
      <c r="AH64" s="19"/>
      <c r="AI64" s="19"/>
      <c r="AJ64" s="19"/>
      <c r="AK64" s="47"/>
    </row>
    <row r="65" spans="1:37" ht="30" x14ac:dyDescent="0.25">
      <c r="A65" s="33">
        <v>54</v>
      </c>
      <c r="B65" s="34" t="s">
        <v>22</v>
      </c>
      <c r="C65" s="34" t="s">
        <v>65</v>
      </c>
      <c r="D65" s="34" t="s">
        <v>18</v>
      </c>
      <c r="E65" s="39" t="s">
        <v>56</v>
      </c>
      <c r="F65" s="36">
        <f t="shared" si="208"/>
        <v>44.255459237634312</v>
      </c>
      <c r="G65" s="37">
        <v>35.046947458132202</v>
      </c>
      <c r="H65" s="37">
        <v>9.2085117795021105</v>
      </c>
      <c r="I65" s="38">
        <f>($G$7-G65)/$F$7</f>
        <v>2.2282164277658282E-2</v>
      </c>
      <c r="J65" s="38">
        <f>($H$7-H65)/$F$7</f>
        <v>6.9130904508625343E-2</v>
      </c>
      <c r="K65" s="38">
        <f t="shared" si="205"/>
        <v>9.1413068786283622E-2</v>
      </c>
      <c r="L65" s="37">
        <v>5.5641803954534401</v>
      </c>
      <c r="M65" s="37">
        <v>5.1907392862215103</v>
      </c>
      <c r="N65" s="37">
        <v>2.63558146087794</v>
      </c>
      <c r="O65" s="38">
        <f>(L$7-L65)/$F$7</f>
        <v>-1.2278727604611805E-2</v>
      </c>
      <c r="P65" s="38">
        <f t="shared" ref="P65" si="214">(M$7-M65)/$F$7</f>
        <v>2.6971410850176472E-2</v>
      </c>
      <c r="Q65" s="38">
        <f t="shared" ref="Q65" si="215">(N$7-N65)/$F$7</f>
        <v>7.5894810320956572E-3</v>
      </c>
      <c r="R65" s="38">
        <v>0.17944444444444416</v>
      </c>
      <c r="S65" s="38">
        <v>3.0037412833290977E-2</v>
      </c>
      <c r="T65" s="38">
        <v>0.26775589503913533</v>
      </c>
      <c r="U65" s="38">
        <v>9.1413068786283747E-2</v>
      </c>
      <c r="V65" s="42" t="str">
        <f t="shared" si="211"/>
        <v/>
      </c>
      <c r="W65" s="42"/>
      <c r="X65" s="42"/>
      <c r="Y65" s="43"/>
      <c r="Z65" s="43"/>
      <c r="AA65" s="43"/>
      <c r="AB65" s="42"/>
      <c r="AC65" s="42"/>
      <c r="AD65" s="42"/>
      <c r="AE65" s="43"/>
      <c r="AF65" s="43"/>
      <c r="AG65" s="43"/>
      <c r="AH65" s="43"/>
      <c r="AI65" s="43"/>
      <c r="AJ65" s="43"/>
      <c r="AK65" s="53"/>
    </row>
    <row r="66" spans="1:37" ht="30" x14ac:dyDescent="0.25">
      <c r="A66" s="5">
        <v>55</v>
      </c>
      <c r="B66" t="s">
        <v>22</v>
      </c>
      <c r="C66" t="s">
        <v>64</v>
      </c>
      <c r="D66" t="s">
        <v>18</v>
      </c>
      <c r="E66" s="10" t="s">
        <v>73</v>
      </c>
      <c r="F66" s="8">
        <f t="shared" si="208"/>
        <v>45.292999502299907</v>
      </c>
      <c r="G66" s="1">
        <v>37.089742982915602</v>
      </c>
      <c r="H66" s="1">
        <v>8.2032565193843006</v>
      </c>
      <c r="I66" s="14">
        <f>($G$6-G66)/$F$6</f>
        <v>2.1101848976289642E-2</v>
      </c>
      <c r="J66" s="14">
        <f>($H$6-H66)/$F$6</f>
        <v>6.5627220615540688E-2</v>
      </c>
      <c r="K66" s="14">
        <f t="shared" si="205"/>
        <v>8.6729069591830327E-2</v>
      </c>
      <c r="L66" s="1">
        <v>5.4424100654037799</v>
      </c>
      <c r="M66" s="1">
        <v>5.93617187504982</v>
      </c>
      <c r="N66" s="1">
        <v>3.05186597888803</v>
      </c>
      <c r="O66" s="14">
        <f>(L$6-L66)/$F$6</f>
        <v>-5.0216071016061159E-3</v>
      </c>
      <c r="P66" s="14">
        <f t="shared" ref="P66" si="216">(M$6-M66)/$F$6</f>
        <v>2.1896427987482564E-2</v>
      </c>
      <c r="Q66" s="14">
        <f t="shared" ref="Q66" si="217">(N$6-N66)/$F$6</f>
        <v>4.2270280904162924E-3</v>
      </c>
      <c r="R66" s="14">
        <v>6.0617283950617065E-2</v>
      </c>
      <c r="S66" s="14">
        <v>2.7441870062760665E-2</v>
      </c>
      <c r="T66" s="14">
        <v>0.28405799226043893</v>
      </c>
      <c r="U66" s="14">
        <v>8.6729069591830354E-2</v>
      </c>
      <c r="V66" s="16" t="str">
        <f t="shared" si="211"/>
        <v/>
      </c>
      <c r="W66" s="17"/>
      <c r="X66" s="17"/>
      <c r="Y66" s="19"/>
      <c r="Z66" s="19"/>
      <c r="AA66" s="19"/>
      <c r="AB66" s="17"/>
      <c r="AC66" s="17"/>
      <c r="AD66" s="17"/>
      <c r="AE66" s="19"/>
      <c r="AF66" s="19"/>
      <c r="AG66" s="19"/>
      <c r="AH66" s="19"/>
      <c r="AI66" s="19"/>
      <c r="AJ66" s="19"/>
      <c r="AK66" s="47"/>
    </row>
    <row r="67" spans="1:37" ht="30" x14ac:dyDescent="0.25">
      <c r="A67" s="33">
        <v>56</v>
      </c>
      <c r="B67" s="34" t="s">
        <v>22</v>
      </c>
      <c r="C67" s="34" t="s">
        <v>65</v>
      </c>
      <c r="D67" s="34" t="s">
        <v>18</v>
      </c>
      <c r="E67" s="39" t="s">
        <v>73</v>
      </c>
      <c r="F67" s="36">
        <f t="shared" si="208"/>
        <v>44.190227742837976</v>
      </c>
      <c r="G67" s="37">
        <v>34.873856665321803</v>
      </c>
      <c r="H67" s="37">
        <v>9.3163710775161697</v>
      </c>
      <c r="I67" s="38">
        <f>($G$7-G67)/$F$7</f>
        <v>2.5835805680778343E-2</v>
      </c>
      <c r="J67" s="38">
        <f>($H$7-H67)/$F$7</f>
        <v>6.6916498641560657E-2</v>
      </c>
      <c r="K67" s="38">
        <f t="shared" si="205"/>
        <v>9.2752304322338996E-2</v>
      </c>
      <c r="L67" s="37">
        <v>5.0412009097286798</v>
      </c>
      <c r="M67" s="37">
        <v>5.3973240103258897</v>
      </c>
      <c r="N67" s="37">
        <v>2.7788854296879402</v>
      </c>
      <c r="O67" s="38">
        <f>(L$7-L67)/$F$7</f>
        <v>-1.5416946100856377E-3</v>
      </c>
      <c r="P67" s="38">
        <f t="shared" ref="P67" si="218">(M$7-M67)/$F$7</f>
        <v>2.2730122120084333E-2</v>
      </c>
      <c r="Q67" s="38">
        <f t="shared" ref="Q67" si="219">(N$7-N67)/$F$7</f>
        <v>4.6473781707813142E-3</v>
      </c>
      <c r="R67" s="38">
        <v>0.10238888888888864</v>
      </c>
      <c r="S67" s="38">
        <v>3.4827889761693376E-2</v>
      </c>
      <c r="T67" s="38">
        <v>0.25917911987424735</v>
      </c>
      <c r="U67" s="38">
        <v>9.2752304322338941E-2</v>
      </c>
      <c r="V67" s="42" t="str">
        <f t="shared" si="211"/>
        <v/>
      </c>
      <c r="W67" s="42"/>
      <c r="X67" s="42"/>
      <c r="Y67" s="43"/>
      <c r="Z67" s="43"/>
      <c r="AA67" s="43"/>
      <c r="AB67" s="42"/>
      <c r="AC67" s="42"/>
      <c r="AD67" s="42"/>
      <c r="AE67" s="43"/>
      <c r="AF67" s="43"/>
      <c r="AG67" s="43"/>
      <c r="AH67" s="43"/>
      <c r="AI67" s="43"/>
      <c r="AJ67" s="43"/>
      <c r="AK67" s="53"/>
    </row>
    <row r="68" spans="1:37" ht="30" x14ac:dyDescent="0.25">
      <c r="A68" s="5">
        <v>57</v>
      </c>
      <c r="B68" t="s">
        <v>22</v>
      </c>
      <c r="C68" t="s">
        <v>64</v>
      </c>
      <c r="D68" t="s">
        <v>18</v>
      </c>
      <c r="E68" s="10" t="s">
        <v>59</v>
      </c>
      <c r="F68" s="8">
        <f t="shared" si="208"/>
        <v>44.975906956618118</v>
      </c>
      <c r="G68" s="1">
        <v>37.285723461294502</v>
      </c>
      <c r="H68" s="1">
        <v>7.6901834953236197</v>
      </c>
      <c r="I68" s="14">
        <f>($G$6-G68)/$F$6</f>
        <v>1.7150172651080767E-2</v>
      </c>
      <c r="J68" s="14">
        <f>($H$6-H68)/$F$6</f>
        <v>7.5972631235286414E-2</v>
      </c>
      <c r="K68" s="14">
        <f t="shared" si="205"/>
        <v>9.3122803886367178E-2</v>
      </c>
      <c r="L68" s="1">
        <v>5.9331394855873496</v>
      </c>
      <c r="M68" s="1">
        <v>5.66670935336351</v>
      </c>
      <c r="N68" s="1">
        <v>3.0265795587696802</v>
      </c>
      <c r="O68" s="14">
        <f>(L$6-L68)/$F$6</f>
        <v>-1.4916489734118741E-2</v>
      </c>
      <c r="P68" s="14">
        <f t="shared" ref="P68" si="220">(M$6-M68)/$F$6</f>
        <v>2.732976847265162E-2</v>
      </c>
      <c r="Q68" s="14">
        <f t="shared" ref="Q68" si="221">(N$6-N68)/$F$6</f>
        <v>4.7368939125507822E-3</v>
      </c>
      <c r="R68" s="14">
        <v>0.15734567901234561</v>
      </c>
      <c r="S68" s="14">
        <v>2.2302918098488833E-2</v>
      </c>
      <c r="T68" s="14">
        <v>0.32883661524937136</v>
      </c>
      <c r="U68" s="14">
        <v>9.3122803886367289E-2</v>
      </c>
      <c r="V68" s="16" t="str">
        <f t="shared" si="211"/>
        <v/>
      </c>
      <c r="W68" s="17"/>
      <c r="X68" s="17"/>
      <c r="Y68" s="19"/>
      <c r="Z68" s="19"/>
      <c r="AA68" s="19"/>
      <c r="AB68" s="17"/>
      <c r="AC68" s="17"/>
      <c r="AD68" s="17"/>
      <c r="AE68" s="19"/>
      <c r="AF68" s="19"/>
      <c r="AG68" s="19"/>
      <c r="AH68" s="19"/>
      <c r="AI68" s="19"/>
      <c r="AJ68" s="19"/>
      <c r="AK68" s="47"/>
    </row>
    <row r="69" spans="1:37" ht="30" x14ac:dyDescent="0.25">
      <c r="A69" s="33">
        <v>58</v>
      </c>
      <c r="B69" s="34" t="s">
        <v>22</v>
      </c>
      <c r="C69" s="34" t="s">
        <v>65</v>
      </c>
      <c r="D69" s="34" t="s">
        <v>18</v>
      </c>
      <c r="E69" s="39" t="s">
        <v>59</v>
      </c>
      <c r="F69" s="36">
        <f t="shared" si="208"/>
        <v>44.270177126401755</v>
      </c>
      <c r="G69" s="37">
        <v>35.308066653030203</v>
      </c>
      <c r="H69" s="37">
        <v>8.9621104733715509</v>
      </c>
      <c r="I69" s="38">
        <f>($G$7-G69)/$F$7</f>
        <v>1.6921255317264607E-2</v>
      </c>
      <c r="J69" s="38">
        <f>($H$7-H69)/$F$7</f>
        <v>7.4189647778740014E-2</v>
      </c>
      <c r="K69" s="38">
        <f t="shared" si="205"/>
        <v>9.1110903096004614E-2</v>
      </c>
      <c r="L69" s="37">
        <v>5.6864882127085297</v>
      </c>
      <c r="M69" s="37">
        <v>5.2572810310386</v>
      </c>
      <c r="N69" s="37">
        <v>2.7078510937037699</v>
      </c>
      <c r="O69" s="38">
        <f>(L$7-L69)/$F$7</f>
        <v>-1.4789768869521977E-2</v>
      </c>
      <c r="P69" s="38">
        <f t="shared" ref="P69" si="222">(M$7-M69)/$F$7</f>
        <v>2.5605275219398694E-2</v>
      </c>
      <c r="Q69" s="38">
        <f t="shared" ref="Q69" si="223">(N$7-N69)/$F$7</f>
        <v>6.1057489673897597E-3</v>
      </c>
      <c r="R69" s="38">
        <v>0.22561111111111104</v>
      </c>
      <c r="S69" s="38">
        <v>2.2810653637080791E-2</v>
      </c>
      <c r="T69" s="38">
        <v>0.28734927865953563</v>
      </c>
      <c r="U69" s="38">
        <v>9.111090309600467E-2</v>
      </c>
      <c r="V69" s="42" t="str">
        <f t="shared" si="211"/>
        <v/>
      </c>
      <c r="W69" s="42"/>
      <c r="X69" s="42"/>
      <c r="Y69" s="43"/>
      <c r="Z69" s="43"/>
      <c r="AA69" s="43"/>
      <c r="AB69" s="42"/>
      <c r="AC69" s="42"/>
      <c r="AD69" s="42"/>
      <c r="AE69" s="43"/>
      <c r="AF69" s="43"/>
      <c r="AG69" s="43"/>
      <c r="AH69" s="43"/>
      <c r="AI69" s="43"/>
      <c r="AJ69" s="43"/>
      <c r="AK69" s="53"/>
    </row>
    <row r="70" spans="1:37" ht="30" x14ac:dyDescent="0.25">
      <c r="A70" s="5">
        <v>59</v>
      </c>
      <c r="B70" t="s">
        <v>22</v>
      </c>
      <c r="C70" t="s">
        <v>64</v>
      </c>
      <c r="D70" t="s">
        <v>18</v>
      </c>
      <c r="E70" s="10" t="s">
        <v>61</v>
      </c>
      <c r="F70" s="8">
        <f t="shared" si="208"/>
        <v>47.145696600706408</v>
      </c>
      <c r="G70" s="1">
        <v>37.805786129570301</v>
      </c>
      <c r="H70" s="1">
        <v>9.3399104711361094</v>
      </c>
      <c r="I70" s="14">
        <f>($G$6-G70)/$F$6</f>
        <v>6.6638254860475459E-3</v>
      </c>
      <c r="J70" s="14">
        <f>($H$6-H70)/$F$6</f>
        <v>4.270815975679175E-2</v>
      </c>
      <c r="K70" s="14">
        <f t="shared" si="205"/>
        <v>4.9371985242839297E-2</v>
      </c>
      <c r="L70" s="1">
        <v>5.11169732498582</v>
      </c>
      <c r="M70" s="1">
        <v>6.8406961668694004</v>
      </c>
      <c r="N70" s="1">
        <v>3.1940975741412201</v>
      </c>
      <c r="O70" s="14">
        <f>(L$6-L70)/$F$6</f>
        <v>1.646759653923271E-3</v>
      </c>
      <c r="P70" s="14">
        <f t="shared" ref="P70" si="224">(M$6-M70)/$F$6</f>
        <v>3.6579418937339684E-3</v>
      </c>
      <c r="Q70" s="14">
        <f t="shared" ref="Q70" si="225">(N$6-N70)/$F$6</f>
        <v>1.3591239383911394E-3</v>
      </c>
      <c r="R70" s="14">
        <v>7.0246913580246401E-2</v>
      </c>
      <c r="S70" s="14">
        <v>8.6659625568594745E-3</v>
      </c>
      <c r="T70" s="14">
        <v>0.18485613134101775</v>
      </c>
      <c r="U70" s="14">
        <v>4.9371985242839367E-2</v>
      </c>
      <c r="V70" s="16" t="str">
        <f t="shared" si="211"/>
        <v/>
      </c>
      <c r="W70" s="17"/>
      <c r="X70" s="17"/>
      <c r="Y70" s="19"/>
      <c r="Z70" s="19"/>
      <c r="AA70" s="19"/>
      <c r="AB70" s="17"/>
      <c r="AC70" s="17"/>
      <c r="AD70" s="17"/>
      <c r="AE70" s="19"/>
      <c r="AF70" s="19"/>
      <c r="AG70" s="19"/>
      <c r="AH70" s="19"/>
      <c r="AI70" s="19"/>
      <c r="AJ70" s="19"/>
      <c r="AK70" s="47"/>
    </row>
    <row r="71" spans="1:37" ht="30" x14ac:dyDescent="0.25">
      <c r="A71" s="33">
        <v>60</v>
      </c>
      <c r="B71" s="34" t="s">
        <v>22</v>
      </c>
      <c r="C71" s="34" t="s">
        <v>65</v>
      </c>
      <c r="D71" s="34" t="s">
        <v>18</v>
      </c>
      <c r="E71" s="39" t="s">
        <v>61</v>
      </c>
      <c r="F71" s="36">
        <f t="shared" si="208"/>
        <v>45.796963493099199</v>
      </c>
      <c r="G71" s="37">
        <v>35.502504830660598</v>
      </c>
      <c r="H71" s="37">
        <v>10.294458662438601</v>
      </c>
      <c r="I71" s="38">
        <f>($G$7-G71)/$F$7</f>
        <v>1.2929341321403151E-2</v>
      </c>
      <c r="J71" s="38">
        <f>($H$7-H71)/$F$7</f>
        <v>4.6835866499183379E-2</v>
      </c>
      <c r="K71" s="38">
        <f t="shared" si="205"/>
        <v>5.976520782058653E-2</v>
      </c>
      <c r="L71" s="37">
        <v>4.9630762712153</v>
      </c>
      <c r="M71" s="37">
        <v>6.1002857537125896</v>
      </c>
      <c r="N71" s="37">
        <v>2.7826964901534699</v>
      </c>
      <c r="O71" s="38">
        <f>(L$7-L71)/$F$7</f>
        <v>6.2243678700428046E-5</v>
      </c>
      <c r="P71" s="38">
        <f t="shared" ref="P71" si="226">(M$7-M71)/$F$7</f>
        <v>8.2979624682142841E-3</v>
      </c>
      <c r="Q71" s="38">
        <f t="shared" ref="Q71" si="227">(N$7-N71)/$F$7</f>
        <v>4.5691351744889851E-3</v>
      </c>
      <c r="R71" s="38">
        <v>0.11442592592592575</v>
      </c>
      <c r="S71" s="38">
        <v>1.7429364495033184E-2</v>
      </c>
      <c r="T71" s="38">
        <v>0.18140337441784282</v>
      </c>
      <c r="U71" s="38">
        <v>5.9765207820586586E-2</v>
      </c>
      <c r="V71" s="42" t="str">
        <f t="shared" si="211"/>
        <v/>
      </c>
      <c r="W71" s="42"/>
      <c r="X71" s="42"/>
      <c r="Y71" s="43"/>
      <c r="Z71" s="43"/>
      <c r="AA71" s="43"/>
      <c r="AB71" s="42"/>
      <c r="AC71" s="42"/>
      <c r="AD71" s="42"/>
      <c r="AE71" s="43"/>
      <c r="AF71" s="43"/>
      <c r="AG71" s="43"/>
      <c r="AH71" s="43"/>
      <c r="AI71" s="43"/>
      <c r="AJ71" s="43"/>
      <c r="AK71" s="53"/>
    </row>
    <row r="72" spans="1:37" ht="30" x14ac:dyDescent="0.25">
      <c r="A72" s="5">
        <v>61</v>
      </c>
      <c r="B72" t="s">
        <v>22</v>
      </c>
      <c r="C72" t="s">
        <v>64</v>
      </c>
      <c r="D72" t="s">
        <v>18</v>
      </c>
      <c r="E72" s="10" t="s">
        <v>63</v>
      </c>
      <c r="F72" s="8">
        <f t="shared" si="208"/>
        <v>45.746749410890601</v>
      </c>
      <c r="G72" s="1">
        <v>37.282503638050002</v>
      </c>
      <c r="H72" s="1">
        <v>8.4642457728406004</v>
      </c>
      <c r="I72" s="14">
        <f>($G$6-G72)/$F$6</f>
        <v>1.7215095950543522E-2</v>
      </c>
      <c r="J72" s="14">
        <f>($H$6-H72)/$F$6</f>
        <v>6.0364731909786834E-2</v>
      </c>
      <c r="K72" s="14">
        <f t="shared" si="205"/>
        <v>7.7579827860330353E-2</v>
      </c>
      <c r="L72" s="1">
        <v>5.2665569939303696</v>
      </c>
      <c r="M72" s="1">
        <v>6.1727218292605599</v>
      </c>
      <c r="N72" s="1">
        <v>3.1839297512850799</v>
      </c>
      <c r="O72" s="14">
        <f>(L$6-L72)/$F$6</f>
        <v>-1.4757722051669717E-3</v>
      </c>
      <c r="P72" s="14">
        <f t="shared" ref="P72" si="228">(M$6-M72)/$F$6</f>
        <v>1.7126724078623923E-2</v>
      </c>
      <c r="Q72" s="14">
        <f t="shared" ref="Q72" si="229">(N$6-N72)/$F$6</f>
        <v>1.5641440770900797E-3</v>
      </c>
      <c r="R72" s="14">
        <v>6.3024691358024534E-2</v>
      </c>
      <c r="S72" s="14">
        <v>2.2387347512702993E-2</v>
      </c>
      <c r="T72" s="14">
        <v>0.26128006624088573</v>
      </c>
      <c r="U72" s="14">
        <v>7.7579827860330464E-2</v>
      </c>
      <c r="V72" s="16" t="str">
        <f t="shared" si="211"/>
        <v/>
      </c>
      <c r="W72" s="17"/>
      <c r="X72" s="17"/>
      <c r="Y72" s="19"/>
      <c r="Z72" s="19"/>
      <c r="AA72" s="19"/>
      <c r="AB72" s="17"/>
      <c r="AC72" s="17"/>
      <c r="AD72" s="17"/>
      <c r="AE72" s="19"/>
      <c r="AF72" s="19"/>
      <c r="AG72" s="19"/>
      <c r="AH72" s="19"/>
      <c r="AI72" s="19"/>
      <c r="AJ72" s="19"/>
      <c r="AK72" s="47"/>
    </row>
    <row r="73" spans="1:37" ht="30" x14ac:dyDescent="0.25">
      <c r="A73" s="33">
        <v>62</v>
      </c>
      <c r="B73" s="34" t="s">
        <v>22</v>
      </c>
      <c r="C73" s="34" t="s">
        <v>65</v>
      </c>
      <c r="D73" s="34" t="s">
        <v>18</v>
      </c>
      <c r="E73" s="39" t="s">
        <v>63</v>
      </c>
      <c r="F73" s="36">
        <f t="shared" si="208"/>
        <v>44.789308912925222</v>
      </c>
      <c r="G73" s="37">
        <v>35.062345135741303</v>
      </c>
      <c r="H73" s="37">
        <v>9.7269637771839204</v>
      </c>
      <c r="I73" s="38">
        <f>($G$7-G73)/$F$7</f>
        <v>2.1966042179104289E-2</v>
      </c>
      <c r="J73" s="38">
        <f>($H$7-H73)/$F$7</f>
        <v>5.8486823130417573E-2</v>
      </c>
      <c r="K73" s="38">
        <f t="shared" si="205"/>
        <v>8.0452865309521865E-2</v>
      </c>
      <c r="L73" s="37">
        <v>4.9118972239547798</v>
      </c>
      <c r="M73" s="37">
        <v>5.6089938769290102</v>
      </c>
      <c r="N73" s="37">
        <v>2.8850077192782502</v>
      </c>
      <c r="O73" s="38">
        <f>(L$7-L73)/$F$7</f>
        <v>1.1129753690708284E-3</v>
      </c>
      <c r="P73" s="38">
        <f t="shared" ref="P73" si="230">(M$7-M73)/$F$7</f>
        <v>1.838443284602978E-2</v>
      </c>
      <c r="Q73" s="38">
        <f t="shared" ref="Q73" si="231">(N$7-N73)/$F$7</f>
        <v>2.4686339640047289E-3</v>
      </c>
      <c r="R73" s="38">
        <v>0.11092592592592576</v>
      </c>
      <c r="S73" s="38">
        <v>2.9611265271426324E-2</v>
      </c>
      <c r="T73" s="38">
        <v>0.22652953532998643</v>
      </c>
      <c r="U73" s="38">
        <v>8.0452865309522004E-2</v>
      </c>
      <c r="V73" s="42" t="str">
        <f t="shared" si="211"/>
        <v/>
      </c>
      <c r="W73" s="42"/>
      <c r="X73" s="42"/>
      <c r="Y73" s="43"/>
      <c r="Z73" s="43"/>
      <c r="AA73" s="43"/>
      <c r="AB73" s="42"/>
      <c r="AC73" s="42"/>
      <c r="AD73" s="42"/>
      <c r="AE73" s="43"/>
      <c r="AF73" s="43"/>
      <c r="AG73" s="43"/>
      <c r="AH73" s="43"/>
      <c r="AI73" s="43"/>
      <c r="AJ73" s="43"/>
      <c r="AK73" s="53"/>
    </row>
    <row r="74" spans="1:37" s="7" customFormat="1" ht="30" x14ac:dyDescent="0.25">
      <c r="A74" s="5">
        <v>63</v>
      </c>
      <c r="B74" s="7" t="s">
        <v>22</v>
      </c>
      <c r="C74" s="7" t="s">
        <v>64</v>
      </c>
      <c r="D74" s="7" t="s">
        <v>18</v>
      </c>
      <c r="E74" s="10" t="s">
        <v>60</v>
      </c>
      <c r="F74" s="8">
        <f t="shared" si="208"/>
        <v>45.15019352386205</v>
      </c>
      <c r="G74" s="15">
        <v>36.804016613657801</v>
      </c>
      <c r="H74" s="15">
        <v>8.3461769102042496</v>
      </c>
      <c r="I74" s="20">
        <f>($G$6-G74)/$F$6</f>
        <v>2.6863127539458555E-2</v>
      </c>
      <c r="J74" s="20">
        <f>($H$6-H74)/$F$6</f>
        <v>6.274542784993227E-2</v>
      </c>
      <c r="K74" s="20">
        <f t="shared" si="205"/>
        <v>8.9608555389390832E-2</v>
      </c>
      <c r="L74" s="15">
        <v>5.0793542480935496</v>
      </c>
      <c r="M74" s="15">
        <v>5.9055316294769202</v>
      </c>
      <c r="N74" s="15">
        <v>3.1598356725133598</v>
      </c>
      <c r="O74" s="20">
        <f>(L$6-L74)/$F$6</f>
        <v>2.2989132372638228E-3</v>
      </c>
      <c r="P74" s="20">
        <f t="shared" ref="P74" si="232">(M$6-M74)/$F$6</f>
        <v>2.2514246323423776E-2</v>
      </c>
      <c r="Q74" s="20">
        <f t="shared" ref="Q74" si="233">(N$6-N74)/$F$6</f>
        <v>2.0499679787740295E-3</v>
      </c>
      <c r="R74" s="20">
        <v>3.8055555555555516E-2</v>
      </c>
      <c r="S74" s="20">
        <v>3.4934116732874387E-2</v>
      </c>
      <c r="T74" s="20">
        <v>0.27158456645584916</v>
      </c>
      <c r="U74" s="20">
        <v>8.9608555389390943E-2</v>
      </c>
      <c r="V74" s="16" t="str">
        <f t="shared" si="211"/>
        <v/>
      </c>
      <c r="W74" s="17"/>
      <c r="X74" s="17"/>
      <c r="Y74" s="19"/>
      <c r="Z74" s="19"/>
      <c r="AA74" s="19"/>
      <c r="AB74" s="17"/>
      <c r="AC74" s="17"/>
      <c r="AD74" s="17"/>
      <c r="AE74" s="19"/>
      <c r="AF74" s="19"/>
      <c r="AG74" s="19"/>
      <c r="AH74" s="19"/>
      <c r="AI74" s="19"/>
      <c r="AJ74" s="19"/>
      <c r="AK74" s="47"/>
    </row>
    <row r="75" spans="1:37" s="7" customFormat="1" ht="30" x14ac:dyDescent="0.25">
      <c r="A75" s="33">
        <v>64</v>
      </c>
      <c r="B75" s="35" t="s">
        <v>22</v>
      </c>
      <c r="C75" s="35" t="s">
        <v>65</v>
      </c>
      <c r="D75" s="35" t="s">
        <v>18</v>
      </c>
      <c r="E75" s="39" t="s">
        <v>60</v>
      </c>
      <c r="F75" s="36">
        <f t="shared" si="208"/>
        <v>44.768356537200809</v>
      </c>
      <c r="G75" s="36">
        <v>34.918446904287698</v>
      </c>
      <c r="H75" s="36">
        <v>9.8499096329131106</v>
      </c>
      <c r="I75" s="41">
        <f>($G$7-G75)/$F$7</f>
        <v>2.4920345552648965E-2</v>
      </c>
      <c r="J75" s="41">
        <f>($H$7-H75)/$F$7</f>
        <v>5.5962682613366177E-2</v>
      </c>
      <c r="K75" s="41">
        <f t="shared" si="205"/>
        <v>8.0883028166015142E-2</v>
      </c>
      <c r="L75" s="36">
        <v>4.9142257706165697</v>
      </c>
      <c r="M75" s="36">
        <v>5.4756474535572703</v>
      </c>
      <c r="N75" s="36">
        <v>2.8721273645345602</v>
      </c>
      <c r="O75" s="41">
        <f>(L$7-L75)/$F$7</f>
        <v>1.065169129974692E-3</v>
      </c>
      <c r="P75" s="41">
        <f t="shared" ref="P75" si="234">(M$7-M75)/$F$7</f>
        <v>2.1122102270023098E-2</v>
      </c>
      <c r="Q75" s="41">
        <f t="shared" ref="Q75" si="235">(N$7-N75)/$F$7</f>
        <v>2.7330741526529418E-3</v>
      </c>
      <c r="R75" s="41">
        <v>8.0796296296296005E-2</v>
      </c>
      <c r="S75" s="41">
        <v>3.3593806148522476E-2</v>
      </c>
      <c r="T75" s="41">
        <v>0.21675310454043528</v>
      </c>
      <c r="U75" s="41">
        <v>8.0883028166015225E-2</v>
      </c>
      <c r="V75" s="42" t="str">
        <f t="shared" si="211"/>
        <v/>
      </c>
      <c r="W75" s="42"/>
      <c r="X75" s="42"/>
      <c r="Y75" s="43"/>
      <c r="Z75" s="43"/>
      <c r="AA75" s="43"/>
      <c r="AB75" s="42"/>
      <c r="AC75" s="42"/>
      <c r="AD75" s="42"/>
      <c r="AE75" s="43"/>
      <c r="AF75" s="43"/>
      <c r="AG75" s="43"/>
      <c r="AH75" s="43"/>
      <c r="AI75" s="43"/>
      <c r="AJ75" s="43"/>
      <c r="AK75" s="53"/>
    </row>
    <row r="76" spans="1:37" ht="30" x14ac:dyDescent="0.25">
      <c r="A76" s="5">
        <v>67</v>
      </c>
      <c r="B76" t="s">
        <v>22</v>
      </c>
      <c r="C76" t="s">
        <v>64</v>
      </c>
      <c r="D76" t="s">
        <v>18</v>
      </c>
      <c r="E76" s="10" t="s">
        <v>52</v>
      </c>
      <c r="F76" s="8">
        <f t="shared" si="208"/>
        <v>46.166157972449582</v>
      </c>
      <c r="G76" s="1">
        <v>37.709642050614001</v>
      </c>
      <c r="H76" s="1">
        <v>8.4565159218355799</v>
      </c>
      <c r="I76" s="14">
        <f>($G$6-G76)/$F$6</f>
        <v>8.6024383711844187E-3</v>
      </c>
      <c r="J76" s="14">
        <f>($H$6-H76)/$F$6</f>
        <v>6.0520593705138077E-2</v>
      </c>
      <c r="K76" s="14">
        <f t="shared" si="205"/>
        <v>6.9123032076322491E-2</v>
      </c>
      <c r="L76" s="1">
        <v>5.5022403539200804</v>
      </c>
      <c r="M76" s="1">
        <v>6.6471058937750902</v>
      </c>
      <c r="N76" s="1">
        <v>2.9010007393449802</v>
      </c>
      <c r="O76" s="14">
        <f>(L$6-L76)/$F$6</f>
        <v>-6.2280024355494193E-3</v>
      </c>
      <c r="P76" s="14">
        <f t="shared" ref="P76" si="236">(M$6-M76)/$F$6</f>
        <v>7.5614230225966019E-3</v>
      </c>
      <c r="Q76" s="14">
        <f t="shared" ref="Q76" si="237">(N$6-N76)/$F$6</f>
        <v>7.2690177841378632E-3</v>
      </c>
      <c r="R76" s="14">
        <v>0.13067901234567894</v>
      </c>
      <c r="S76" s="14">
        <v>1.1187028978844382E-2</v>
      </c>
      <c r="T76" s="14">
        <v>0.26195469162106066</v>
      </c>
      <c r="U76" s="14">
        <v>6.9123032076322533E-2</v>
      </c>
      <c r="V76" s="16" t="str">
        <f t="shared" si="211"/>
        <v/>
      </c>
      <c r="W76" s="17"/>
      <c r="X76" s="17"/>
      <c r="Y76" s="19"/>
      <c r="Z76" s="19"/>
      <c r="AA76" s="19"/>
      <c r="AB76" s="17"/>
      <c r="AC76" s="17"/>
      <c r="AD76" s="17"/>
      <c r="AE76" s="19"/>
      <c r="AF76" s="19"/>
      <c r="AG76" s="19"/>
      <c r="AH76" s="19"/>
      <c r="AI76" s="19"/>
      <c r="AJ76" s="19"/>
      <c r="AK76" s="47"/>
    </row>
    <row r="77" spans="1:37" ht="30" x14ac:dyDescent="0.25">
      <c r="A77" s="33">
        <v>68</v>
      </c>
      <c r="B77" s="34" t="s">
        <v>22</v>
      </c>
      <c r="C77" s="34" t="s">
        <v>65</v>
      </c>
      <c r="D77" s="34" t="s">
        <v>18</v>
      </c>
      <c r="E77" s="39" t="s">
        <v>52</v>
      </c>
      <c r="F77" s="36">
        <f t="shared" si="208"/>
        <v>45.202198122187234</v>
      </c>
      <c r="G77" s="37">
        <v>35.664193693950402</v>
      </c>
      <c r="H77" s="37">
        <v>9.5380044282368299</v>
      </c>
      <c r="I77" s="38">
        <f>($G$7-G77)/$F$7</f>
        <v>9.6097872903608533E-3</v>
      </c>
      <c r="J77" s="38">
        <f>($H$7-H77)/$F$7</f>
        <v>6.2366254006099887E-2</v>
      </c>
      <c r="K77" s="38">
        <f t="shared" si="205"/>
        <v>7.1976041296460735E-2</v>
      </c>
      <c r="L77" s="37">
        <v>5.1527431503480701</v>
      </c>
      <c r="M77" s="37">
        <v>6.1770952524166303</v>
      </c>
      <c r="N77" s="37">
        <v>2.6779089756064902</v>
      </c>
      <c r="O77" s="38">
        <f>(L$7-L77)/$F$7</f>
        <v>-3.8317131490615123E-3</v>
      </c>
      <c r="P77" s="38">
        <f t="shared" ref="P77" si="238">(M$7-M77)/$F$7</f>
        <v>6.721024663980152E-3</v>
      </c>
      <c r="Q77" s="38">
        <f t="shared" ref="Q77" si="239">(N$7-N77)/$F$7</f>
        <v>6.7204757754422044E-3</v>
      </c>
      <c r="R77" s="38">
        <v>0.1969629629629629</v>
      </c>
      <c r="S77" s="38">
        <v>1.295444843165916E-2</v>
      </c>
      <c r="T77" s="38">
        <v>0.24155523901119846</v>
      </c>
      <c r="U77" s="38">
        <v>7.1976041296460735E-2</v>
      </c>
      <c r="V77" s="42" t="str">
        <f t="shared" si="211"/>
        <v/>
      </c>
      <c r="W77" s="42"/>
      <c r="X77" s="42"/>
      <c r="Y77" s="43"/>
      <c r="Z77" s="43"/>
      <c r="AA77" s="43"/>
      <c r="AB77" s="42"/>
      <c r="AC77" s="42"/>
      <c r="AD77" s="42"/>
      <c r="AE77" s="43"/>
      <c r="AF77" s="43"/>
      <c r="AG77" s="43"/>
      <c r="AH77" s="43"/>
      <c r="AI77" s="43"/>
      <c r="AJ77" s="43"/>
      <c r="AK77" s="53"/>
    </row>
    <row r="78" spans="1:37" ht="30" x14ac:dyDescent="0.25">
      <c r="A78" s="5">
        <v>69</v>
      </c>
      <c r="B78" t="s">
        <v>22</v>
      </c>
      <c r="C78" t="s">
        <v>64</v>
      </c>
      <c r="D78" t="s">
        <v>18</v>
      </c>
      <c r="E78" s="10" t="s">
        <v>53</v>
      </c>
      <c r="F78" s="8">
        <f t="shared" si="208"/>
        <v>46.062789673875827</v>
      </c>
      <c r="G78" s="1">
        <v>36.943434480562097</v>
      </c>
      <c r="H78" s="1">
        <v>9.11935519331373</v>
      </c>
      <c r="I78" s="14">
        <f>($G$6-G78)/$F$6</f>
        <v>2.4051958342842572E-2</v>
      </c>
      <c r="J78" s="14">
        <f>($H$6-H78)/$F$6</f>
        <v>4.7155353053695143E-2</v>
      </c>
      <c r="K78" s="14">
        <f t="shared" si="205"/>
        <v>7.1207311396537715E-2</v>
      </c>
      <c r="L78" s="1">
        <v>4.7247674427356703</v>
      </c>
      <c r="M78" s="1">
        <v>6.4147178086047498</v>
      </c>
      <c r="N78" s="1">
        <v>3.14465416564778</v>
      </c>
      <c r="O78" s="14">
        <f>(L$6-L78)/$F$6</f>
        <v>9.4486676186932815E-3</v>
      </c>
      <c r="P78" s="14">
        <f t="shared" ref="P78" si="240">(M$6-M78)/$F$6</f>
        <v>1.2247208576465978E-2</v>
      </c>
      <c r="Q78" s="14">
        <f t="shared" ref="Q78" si="241">(N$6-N78)/$F$6</f>
        <v>2.3560821476848806E-3</v>
      </c>
      <c r="R78" s="14">
        <v>5.3858024691357871E-2</v>
      </c>
      <c r="S78" s="14">
        <v>3.1278335672899504E-2</v>
      </c>
      <c r="T78" s="14">
        <v>0.20410516836047243</v>
      </c>
      <c r="U78" s="14">
        <v>7.1207311396537798E-2</v>
      </c>
      <c r="V78" s="16" t="str">
        <f t="shared" si="211"/>
        <v/>
      </c>
      <c r="W78" s="17"/>
      <c r="X78" s="17"/>
      <c r="Y78" s="19"/>
      <c r="Z78" s="19"/>
      <c r="AA78" s="19"/>
      <c r="AB78" s="17"/>
      <c r="AC78" s="17"/>
      <c r="AD78" s="17"/>
      <c r="AE78" s="19"/>
      <c r="AF78" s="19"/>
      <c r="AG78" s="19"/>
      <c r="AH78" s="19"/>
      <c r="AI78" s="19"/>
      <c r="AJ78" s="19"/>
      <c r="AK78" s="47"/>
    </row>
    <row r="79" spans="1:37" ht="30" x14ac:dyDescent="0.25">
      <c r="A79" s="33">
        <v>70</v>
      </c>
      <c r="B79" s="34" t="s">
        <v>22</v>
      </c>
      <c r="C79" s="34" t="s">
        <v>65</v>
      </c>
      <c r="D79" s="34" t="s">
        <v>18</v>
      </c>
      <c r="E79" s="39" t="s">
        <v>53</v>
      </c>
      <c r="F79" s="36">
        <f t="shared" si="208"/>
        <v>45.526526205631804</v>
      </c>
      <c r="G79" s="37">
        <v>35.441644061203803</v>
      </c>
      <c r="H79" s="37">
        <v>10.084882144428001</v>
      </c>
      <c r="I79" s="38">
        <f>($G$7-G79)/$F$7</f>
        <v>1.4178843658620583E-2</v>
      </c>
      <c r="J79" s="38">
        <f>($H$7-H79)/$F$7</f>
        <v>5.1138578269300496E-2</v>
      </c>
      <c r="K79" s="38">
        <f t="shared" si="205"/>
        <v>6.5317421927921074E-2</v>
      </c>
      <c r="L79" s="37">
        <v>5.0809737214877897</v>
      </c>
      <c r="M79" s="37">
        <v>5.9302482617924701</v>
      </c>
      <c r="N79" s="37">
        <v>2.7739757623442598</v>
      </c>
      <c r="O79" s="38">
        <f>(L$7-L79)/$F$7</f>
        <v>-2.3582505244172172E-3</v>
      </c>
      <c r="P79" s="38">
        <f t="shared" ref="P79" si="242">(M$7-M79)/$F$7</f>
        <v>1.1788918061859978E-2</v>
      </c>
      <c r="Q79" s="38">
        <f t="shared" ref="Q79" si="243">(N$7-N79)/$F$7</f>
        <v>4.7481761211792912E-3</v>
      </c>
      <c r="R79" s="38">
        <v>0.1050370370370368</v>
      </c>
      <c r="S79" s="38">
        <v>1.9113752827848551E-2</v>
      </c>
      <c r="T79" s="38">
        <v>0.19806851787708091</v>
      </c>
      <c r="U79" s="38">
        <v>6.5317421927921115E-2</v>
      </c>
      <c r="V79" s="42" t="str">
        <f t="shared" si="211"/>
        <v/>
      </c>
      <c r="W79" s="42"/>
      <c r="X79" s="42"/>
      <c r="Y79" s="43"/>
      <c r="Z79" s="43"/>
      <c r="AA79" s="43"/>
      <c r="AB79" s="42"/>
      <c r="AC79" s="42"/>
      <c r="AD79" s="42"/>
      <c r="AE79" s="43"/>
      <c r="AF79" s="43"/>
      <c r="AG79" s="43"/>
      <c r="AH79" s="43"/>
      <c r="AI79" s="43"/>
      <c r="AJ79" s="43"/>
      <c r="AK79" s="53"/>
    </row>
    <row r="80" spans="1:37" ht="30" x14ac:dyDescent="0.25">
      <c r="A80" s="5">
        <v>71</v>
      </c>
      <c r="B80" t="s">
        <v>22</v>
      </c>
      <c r="C80" t="s">
        <v>64</v>
      </c>
      <c r="D80" t="s">
        <v>18</v>
      </c>
      <c r="E80" s="10" t="s">
        <v>57</v>
      </c>
      <c r="F80" s="8">
        <f t="shared" si="208"/>
        <v>47.856098149030402</v>
      </c>
      <c r="G80" s="1">
        <v>37.289626042268701</v>
      </c>
      <c r="H80" s="1">
        <v>10.566472106761699</v>
      </c>
      <c r="I80" s="14">
        <f>($G$6-G80)/$F$6</f>
        <v>1.7071482482700143E-2</v>
      </c>
      <c r="J80" s="14">
        <f>($H$6-H80)/$F$6</f>
        <v>1.7976234327258922E-2</v>
      </c>
      <c r="K80" s="14">
        <f t="shared" si="205"/>
        <v>3.5047716809959065E-2</v>
      </c>
      <c r="L80" s="1">
        <v>5.3899185611669802</v>
      </c>
      <c r="M80" s="1">
        <v>6.4450685598271997</v>
      </c>
      <c r="N80" s="1">
        <v>2.79534385770067</v>
      </c>
      <c r="O80" s="14">
        <f>(L$6-L80)/$F$6</f>
        <v>-3.9631882413044888E-3</v>
      </c>
      <c r="P80" s="14">
        <f t="shared" ref="P80" si="244">(M$6-M80)/$F$6</f>
        <v>1.1635227495237162E-2</v>
      </c>
      <c r="Q80" s="14">
        <f t="shared" ref="Q80" si="245">(N$6-N80)/$F$6</f>
        <v>9.3994432287681142E-3</v>
      </c>
      <c r="R80" s="14">
        <v>0.10666666666666667</v>
      </c>
      <c r="S80" s="14">
        <v>2.2200585578796228E-2</v>
      </c>
      <c r="T80" s="14">
        <v>7.7807546678202111E-2</v>
      </c>
      <c r="U80" s="14">
        <v>3.5047716809959106E-2</v>
      </c>
      <c r="V80" s="16" t="str">
        <f t="shared" si="211"/>
        <v/>
      </c>
      <c r="W80" s="17"/>
      <c r="X80" s="17"/>
      <c r="Y80" s="19"/>
      <c r="Z80" s="19"/>
      <c r="AA80" s="19"/>
      <c r="AB80" s="17"/>
      <c r="AC80" s="17"/>
      <c r="AD80" s="17"/>
      <c r="AE80" s="19"/>
      <c r="AF80" s="19"/>
      <c r="AG80" s="19"/>
      <c r="AH80" s="19"/>
      <c r="AI80" s="19"/>
      <c r="AJ80" s="19"/>
      <c r="AK80" s="47"/>
    </row>
    <row r="81" spans="1:37" ht="30" x14ac:dyDescent="0.25">
      <c r="A81" s="33">
        <v>72</v>
      </c>
      <c r="B81" s="34" t="s">
        <v>22</v>
      </c>
      <c r="C81" s="34" t="s">
        <v>65</v>
      </c>
      <c r="D81" s="34" t="s">
        <v>18</v>
      </c>
      <c r="E81" s="39" t="s">
        <v>57</v>
      </c>
      <c r="F81" s="36">
        <f t="shared" si="208"/>
        <v>47.338379356005397</v>
      </c>
      <c r="G81" s="37">
        <v>35.4768407974111</v>
      </c>
      <c r="H81" s="37">
        <v>11.861538558594299</v>
      </c>
      <c r="I81" s="38">
        <f>($G$7-G81)/$F$7</f>
        <v>1.3456236886705499E-2</v>
      </c>
      <c r="J81" s="38">
        <f>($H$7-H81)/$F$7</f>
        <v>1.4662924712060113E-2</v>
      </c>
      <c r="K81" s="38">
        <f t="shared" si="205"/>
        <v>2.811916159876561E-2</v>
      </c>
      <c r="L81" s="37">
        <v>4.9726569596117596</v>
      </c>
      <c r="M81" s="37">
        <v>6.1570069368585703</v>
      </c>
      <c r="N81" s="37">
        <v>2.6907305853614698</v>
      </c>
      <c r="O81" s="38">
        <f>(L$7-L81)/$F$7</f>
        <v>-1.3445269320506328E-4</v>
      </c>
      <c r="P81" s="38">
        <f t="shared" ref="P81" si="246">(M$7-M81)/$F$7</f>
        <v>7.1334479288285542E-3</v>
      </c>
      <c r="Q81" s="38">
        <f t="shared" ref="Q81" si="247">(N$7-N81)/$F$7</f>
        <v>6.4572416510838221E-3</v>
      </c>
      <c r="R81" s="38">
        <v>0.10557407407407393</v>
      </c>
      <c r="S81" s="38">
        <v>1.8139644673287103E-2</v>
      </c>
      <c r="T81" s="38">
        <v>5.6792031842708757E-2</v>
      </c>
      <c r="U81" s="38">
        <v>2.8119161598765707E-2</v>
      </c>
      <c r="V81" s="42" t="str">
        <f t="shared" si="211"/>
        <v/>
      </c>
      <c r="W81" s="42"/>
      <c r="X81" s="42"/>
      <c r="Y81" s="43"/>
      <c r="Z81" s="43"/>
      <c r="AA81" s="43"/>
      <c r="AB81" s="42"/>
      <c r="AC81" s="42"/>
      <c r="AD81" s="42"/>
      <c r="AE81" s="43"/>
      <c r="AF81" s="43"/>
      <c r="AG81" s="43"/>
      <c r="AH81" s="43"/>
      <c r="AI81" s="43"/>
      <c r="AJ81" s="43"/>
      <c r="AK81" s="53"/>
    </row>
    <row r="82" spans="1:37" x14ac:dyDescent="0.25">
      <c r="A82" s="5">
        <v>73</v>
      </c>
      <c r="B82" t="s">
        <v>23</v>
      </c>
      <c r="C82" t="s">
        <v>23</v>
      </c>
      <c r="D82" t="s">
        <v>18</v>
      </c>
      <c r="E82" s="7" t="s">
        <v>27</v>
      </c>
      <c r="F82" s="8">
        <f t="shared" si="208"/>
        <v>51.351578682650398</v>
      </c>
      <c r="G82" s="1">
        <v>39.648113958866901</v>
      </c>
      <c r="H82" s="1">
        <v>11.703464723783499</v>
      </c>
      <c r="I82" s="14">
        <f>($G$8-G82)/$F$8</f>
        <v>6.5907797901112383E-3</v>
      </c>
      <c r="J82" s="14">
        <f>($H$8-H82)/$F$8</f>
        <v>3.6590259023659692E-2</v>
      </c>
      <c r="K82" s="14">
        <f t="shared" si="205"/>
        <v>4.3181038813770931E-2</v>
      </c>
      <c r="L82" s="1">
        <v>7.4028457186591998</v>
      </c>
      <c r="M82" s="1">
        <v>7.2637475980094104</v>
      </c>
      <c r="N82" s="1">
        <v>2.8823436982284201</v>
      </c>
      <c r="O82" s="14">
        <f>(L$8-L82)/$F$8</f>
        <v>-1.0257731452433287E-3</v>
      </c>
      <c r="P82" s="14">
        <f t="shared" ref="P82:Q82" si="248">(M$8-M82)/$F$8</f>
        <v>3.4737840766620562E-3</v>
      </c>
      <c r="Q82" s="14">
        <f t="shared" si="248"/>
        <v>4.1427688586919229E-3</v>
      </c>
      <c r="R82" s="14">
        <v>0.157754629629629</v>
      </c>
      <c r="S82" s="14">
        <v>7.5143323903656967E-3</v>
      </c>
      <c r="T82" s="14">
        <v>0.13858109794577556</v>
      </c>
      <c r="U82" s="14">
        <v>4.077709944913499E-2</v>
      </c>
      <c r="V82" s="8">
        <f t="shared" si="211"/>
        <v>49.34</v>
      </c>
      <c r="W82" s="1">
        <v>35.130000000000003</v>
      </c>
      <c r="X82" s="1">
        <v>14.21</v>
      </c>
      <c r="Y82" s="14">
        <f>($W$8-W82)/$V$8</f>
        <v>-1.0554596046824108E-2</v>
      </c>
      <c r="Z82" s="14">
        <f>($X$8-X82)/$V$8</f>
        <v>6.371137977355594E-2</v>
      </c>
      <c r="AA82" s="14">
        <f t="shared" ref="AA82" si="249">SUM(Y82:Z82)</f>
        <v>5.3156783726731834E-2</v>
      </c>
      <c r="AB82" s="1">
        <v>6.62</v>
      </c>
      <c r="AC82" s="1">
        <v>5.13</v>
      </c>
      <c r="AD82" s="1">
        <v>1.25</v>
      </c>
      <c r="AE82" s="14">
        <f>(AB$8-AB82)/$V$8</f>
        <v>-2.7250047975436575E-2</v>
      </c>
      <c r="AF82" s="14">
        <f t="shared" ref="AF82:AG82" si="250">(AC$8-AC82)/$V$8</f>
        <v>1.1514104778353493E-2</v>
      </c>
      <c r="AG82" s="14">
        <f t="shared" si="250"/>
        <v>5.1813471502590676E-3</v>
      </c>
      <c r="AH82" s="14">
        <v>9.8000000000000004E-2</v>
      </c>
      <c r="AI82" s="14">
        <v>-1.5699999999999999E-2</v>
      </c>
      <c r="AJ82" s="14">
        <v>0.18940000000000001</v>
      </c>
      <c r="AK82" s="49">
        <v>5.33E-2</v>
      </c>
    </row>
    <row r="83" spans="1:37" s="7" customFormat="1" x14ac:dyDescent="0.25">
      <c r="A83" s="5">
        <v>74</v>
      </c>
      <c r="B83" s="7" t="s">
        <v>24</v>
      </c>
      <c r="C83" s="7" t="s">
        <v>22</v>
      </c>
      <c r="D83" s="7" t="s">
        <v>18</v>
      </c>
      <c r="E83" s="7" t="s">
        <v>27</v>
      </c>
      <c r="F83" s="16" t="str">
        <f t="shared" si="208"/>
        <v/>
      </c>
      <c r="G83" s="17"/>
      <c r="H83" s="17"/>
      <c r="I83" s="19"/>
      <c r="J83" s="19"/>
      <c r="K83" s="19"/>
      <c r="L83" s="17"/>
      <c r="M83" s="17"/>
      <c r="N83" s="17"/>
      <c r="O83" s="19"/>
      <c r="P83" s="19"/>
      <c r="Q83" s="19"/>
      <c r="R83" s="19"/>
      <c r="S83" s="19"/>
      <c r="T83" s="19"/>
      <c r="U83" s="19"/>
      <c r="V83" s="8">
        <f t="shared" si="211"/>
        <v>48.91</v>
      </c>
      <c r="W83" s="15">
        <v>34.71</v>
      </c>
      <c r="X83" s="15">
        <v>14.2</v>
      </c>
      <c r="Y83" s="20">
        <f>($W$9-W83)/$V$9</f>
        <v>-3.2620514679231553E-3</v>
      </c>
      <c r="Z83" s="20">
        <f>($X$9-X83)/$V$9</f>
        <v>0.1168901776005799</v>
      </c>
      <c r="AA83" s="20">
        <f t="shared" ref="AA83" si="251">SUM(Y83:Z83)</f>
        <v>0.11362812613265674</v>
      </c>
      <c r="AB83" s="15">
        <v>6.47</v>
      </c>
      <c r="AC83" s="15">
        <v>4.88</v>
      </c>
      <c r="AD83" s="15">
        <v>1.24</v>
      </c>
      <c r="AE83" s="14">
        <f>(AB$9-AB83)/$V$9</f>
        <v>-3.3345415005436752E-2</v>
      </c>
      <c r="AF83" s="14">
        <f t="shared" ref="AF83:AG83" si="252">(AC$9-AC83)/$V$9</f>
        <v>2.3196810438564704E-2</v>
      </c>
      <c r="AG83" s="14">
        <f t="shared" si="252"/>
        <v>6.7053280173976094E-3</v>
      </c>
      <c r="AH83" s="20">
        <v>9.8000000000000004E-2</v>
      </c>
      <c r="AI83" s="20">
        <v>-5.1999999999999998E-3</v>
      </c>
      <c r="AJ83" s="20">
        <v>0.31259999999999999</v>
      </c>
      <c r="AK83" s="51">
        <v>0.1138</v>
      </c>
    </row>
    <row r="84" spans="1:37" x14ac:dyDescent="0.25">
      <c r="A84" s="5">
        <v>75</v>
      </c>
      <c r="B84" t="s">
        <v>22</v>
      </c>
      <c r="C84" t="s">
        <v>25</v>
      </c>
      <c r="D84" t="s">
        <v>18</v>
      </c>
      <c r="E84" s="7" t="s">
        <v>27</v>
      </c>
      <c r="F84" s="8">
        <f t="shared" si="208"/>
        <v>51.359737885272502</v>
      </c>
      <c r="G84" s="1">
        <v>38.846362291182601</v>
      </c>
      <c r="H84" s="1">
        <v>12.513375594089901</v>
      </c>
      <c r="I84" s="14">
        <f>($G$10-G84)/$F$10</f>
        <v>8.088217757882309E-3</v>
      </c>
      <c r="J84" s="14">
        <f>($H$10-H84)/$F$10</f>
        <v>1.912315633563727E-2</v>
      </c>
      <c r="K84" s="14">
        <f t="shared" si="205"/>
        <v>2.7211374093519577E-2</v>
      </c>
      <c r="L84" s="1">
        <v>6.2466235453297303</v>
      </c>
      <c r="M84" s="1">
        <v>7.0052113872703696</v>
      </c>
      <c r="N84" s="1">
        <v>2.9352322950086398</v>
      </c>
      <c r="O84" s="14">
        <f>(L$10-L84)/$F$10</f>
        <v>-4.528678277723336E-3</v>
      </c>
      <c r="P84" s="14">
        <f t="shared" ref="P84:Q84" si="253">(M$10-M84)/$F$10</f>
        <v>6.4580810504234571E-3</v>
      </c>
      <c r="Q84" s="14">
        <f t="shared" si="253"/>
        <v>6.1588149851827942E-3</v>
      </c>
      <c r="R84" s="14">
        <v>0.10521604938271573</v>
      </c>
      <c r="S84" s="14">
        <v>9.456526453320957E-3</v>
      </c>
      <c r="T84" s="14">
        <v>6.5966722329725669E-2</v>
      </c>
      <c r="U84" s="14">
        <v>2.3845659704737954E-2</v>
      </c>
      <c r="V84" s="16" t="str">
        <f t="shared" si="211"/>
        <v/>
      </c>
      <c r="W84" s="17"/>
      <c r="X84" s="17"/>
      <c r="Y84" s="19"/>
      <c r="Z84" s="19"/>
      <c r="AA84" s="19"/>
      <c r="AB84" s="17"/>
      <c r="AC84" s="17"/>
      <c r="AD84" s="17"/>
      <c r="AE84" s="19"/>
      <c r="AF84" s="19"/>
      <c r="AG84" s="19"/>
      <c r="AH84" s="19"/>
      <c r="AI84" s="19"/>
      <c r="AJ84" s="19"/>
      <c r="AK84" s="47"/>
    </row>
    <row r="85" spans="1:37" x14ac:dyDescent="0.25">
      <c r="A85" s="33">
        <v>76</v>
      </c>
      <c r="B85" s="34" t="s">
        <v>22</v>
      </c>
      <c r="C85" s="34" t="s">
        <v>26</v>
      </c>
      <c r="D85" s="34" t="s">
        <v>18</v>
      </c>
      <c r="E85" s="35" t="s">
        <v>27</v>
      </c>
      <c r="F85" s="36">
        <f t="shared" si="208"/>
        <v>49.606863537583507</v>
      </c>
      <c r="G85" s="37">
        <v>36.054610969431003</v>
      </c>
      <c r="H85" s="37">
        <v>13.5522525681525</v>
      </c>
      <c r="I85" s="38">
        <f>($G$11-G85)/$F$11</f>
        <v>2.7206643531478831E-3</v>
      </c>
      <c r="J85" s="38">
        <f>($H$11-H85)/$F$11</f>
        <v>3.1872279748255414E-3</v>
      </c>
      <c r="K85" s="38">
        <f t="shared" si="205"/>
        <v>5.9078923279734241E-3</v>
      </c>
      <c r="L85" s="37">
        <v>5.5184829526958596</v>
      </c>
      <c r="M85" s="37">
        <v>6.2433908197968497</v>
      </c>
      <c r="N85" s="37">
        <v>2.63629088135905</v>
      </c>
      <c r="O85" s="38">
        <f>(L$11-L85)/$F$11</f>
        <v>-3.5775826935472474E-4</v>
      </c>
      <c r="P85" s="38">
        <f t="shared" ref="P85:Q85" si="254">(M$11-M85)/$F$11</f>
        <v>1.073120667633456E-3</v>
      </c>
      <c r="Q85" s="38">
        <f t="shared" si="254"/>
        <v>2.0053019548692051E-3</v>
      </c>
      <c r="R85" s="38">
        <v>0.12259259259259232</v>
      </c>
      <c r="S85" s="38">
        <v>9.8866381671369741E-4</v>
      </c>
      <c r="T85" s="38">
        <v>2.4113468259542303E-3</v>
      </c>
      <c r="U85" s="38">
        <v>1.3777336933348261E-3</v>
      </c>
      <c r="V85" s="42" t="str">
        <f t="shared" si="211"/>
        <v/>
      </c>
      <c r="W85" s="42"/>
      <c r="X85" s="42"/>
      <c r="Y85" s="43"/>
      <c r="Z85" s="43"/>
      <c r="AA85" s="43"/>
      <c r="AB85" s="42"/>
      <c r="AC85" s="42"/>
      <c r="AD85" s="42"/>
      <c r="AE85" s="43"/>
      <c r="AF85" s="43"/>
      <c r="AG85" s="43"/>
      <c r="AH85" s="43"/>
      <c r="AI85" s="43"/>
      <c r="AJ85" s="43"/>
      <c r="AK85" s="53"/>
    </row>
    <row r="86" spans="1:37" s="7" customFormat="1" ht="30" x14ac:dyDescent="0.25">
      <c r="A86" s="5">
        <v>77</v>
      </c>
      <c r="B86" s="7" t="s">
        <v>23</v>
      </c>
      <c r="C86" s="7" t="s">
        <v>23</v>
      </c>
      <c r="D86" s="7" t="s">
        <v>18</v>
      </c>
      <c r="E86" s="10" t="s">
        <v>58</v>
      </c>
      <c r="F86" s="8">
        <f t="shared" si="208"/>
        <v>58.888223466880099</v>
      </c>
      <c r="G86" s="15">
        <v>41.327957809482498</v>
      </c>
      <c r="H86" s="15">
        <v>17.560265657397601</v>
      </c>
      <c r="I86" s="20">
        <f>($G$8-G86)/$F$8</f>
        <v>-2.4709259845167475E-2</v>
      </c>
      <c r="J86" s="20">
        <f>($H$8-H86)/$F$8</f>
        <v>-7.2537801474868061E-2</v>
      </c>
      <c r="K86" s="20">
        <f t="shared" ref="K86" si="255">SUM(I86:J86)</f>
        <v>-9.7247061320035535E-2</v>
      </c>
      <c r="L86" s="15">
        <v>8.5448278297036904</v>
      </c>
      <c r="M86" s="15">
        <v>7.5628006627606501</v>
      </c>
      <c r="N86" s="15">
        <v>3.1211523730481998</v>
      </c>
      <c r="O86" s="20">
        <f>(L$8-L86)/$F$8</f>
        <v>-2.230399214480867E-2</v>
      </c>
      <c r="P86" s="20">
        <f t="shared" ref="P86" si="256">(M$8-M86)/$F$8</f>
        <v>-2.0983842985920847E-3</v>
      </c>
      <c r="Q86" s="20">
        <f t="shared" ref="Q86" si="257">(N$8-N86)/$F$8</f>
        <v>-3.0688340176567659E-4</v>
      </c>
      <c r="R86" s="20">
        <v>0.295949074074074</v>
      </c>
      <c r="S86" s="20">
        <v>-3.4536115388507982E-2</v>
      </c>
      <c r="T86" s="20">
        <v>-0.29250141897174586</v>
      </c>
      <c r="U86" s="20">
        <v>-0.10000381626578636</v>
      </c>
      <c r="V86" s="8">
        <f t="shared" si="211"/>
        <v>52.66</v>
      </c>
      <c r="W86" s="15">
        <v>34.65</v>
      </c>
      <c r="X86" s="15">
        <v>18.010000000000002</v>
      </c>
      <c r="Y86" s="20">
        <f>($W$8-W86)/$V$8</f>
        <v>-1.3433122241412452E-3</v>
      </c>
      <c r="Z86" s="20">
        <f>($X$8-X86)/$V$8</f>
        <v>-9.2112838226827941E-3</v>
      </c>
      <c r="AA86" s="20">
        <f t="shared" ref="AA86:AA87" si="258">SUM(Y86:Z86)</f>
        <v>-1.0554596046824039E-2</v>
      </c>
      <c r="AB86" s="15">
        <v>5.68</v>
      </c>
      <c r="AC86" s="15">
        <v>5.32</v>
      </c>
      <c r="AD86" s="15">
        <v>1.52</v>
      </c>
      <c r="AE86" s="20">
        <f>(AB$8-AB86)/$V$8</f>
        <v>-9.2112838226827785E-3</v>
      </c>
      <c r="AF86" s="20">
        <f t="shared" ref="AF86" si="259">(AC$8-AC86)/$V$8</f>
        <v>7.8679715985415493E-3</v>
      </c>
      <c r="AG86" s="20">
        <f t="shared" ref="AG86" si="260">(AD$8-AD86)/$V$8</f>
        <v>0</v>
      </c>
      <c r="AH86" s="20">
        <v>7.9000000000000001E-2</v>
      </c>
      <c r="AI86" s="20">
        <v>-2E-3</v>
      </c>
      <c r="AJ86" s="20">
        <v>-2.7799999999999998E-2</v>
      </c>
      <c r="AK86" s="51">
        <v>-1.0699999999999999E-2</v>
      </c>
    </row>
    <row r="87" spans="1:37" s="7" customFormat="1" ht="30" x14ac:dyDescent="0.25">
      <c r="A87" s="5">
        <v>78</v>
      </c>
      <c r="B87" s="7" t="s">
        <v>24</v>
      </c>
      <c r="C87" s="7" t="s">
        <v>22</v>
      </c>
      <c r="D87" s="7" t="s">
        <v>18</v>
      </c>
      <c r="E87" s="10" t="s">
        <v>58</v>
      </c>
      <c r="F87" s="16" t="str">
        <f t="shared" si="208"/>
        <v/>
      </c>
      <c r="G87" s="17"/>
      <c r="H87" s="17"/>
      <c r="I87" s="19"/>
      <c r="J87" s="19"/>
      <c r="K87" s="19"/>
      <c r="L87" s="17"/>
      <c r="M87" s="17"/>
      <c r="N87" s="17"/>
      <c r="O87" s="19"/>
      <c r="P87" s="19"/>
      <c r="Q87" s="19"/>
      <c r="R87" s="19"/>
      <c r="S87" s="19"/>
      <c r="T87" s="19"/>
      <c r="U87" s="19"/>
      <c r="V87" s="8">
        <f t="shared" si="211"/>
        <v>55.58</v>
      </c>
      <c r="W87" s="15">
        <v>34.28</v>
      </c>
      <c r="X87" s="15">
        <v>21.3</v>
      </c>
      <c r="Y87" s="20">
        <f>($W$9-W87)/$V$9</f>
        <v>4.5306270387821673E-3</v>
      </c>
      <c r="Z87" s="20">
        <f>($X$9-X87)/$V$9</f>
        <v>-1.1779630300833673E-2</v>
      </c>
      <c r="AA87" s="20">
        <f t="shared" si="258"/>
        <v>-7.2490032620515059E-3</v>
      </c>
      <c r="AB87" s="15">
        <v>4.87</v>
      </c>
      <c r="AC87" s="15">
        <v>5.67</v>
      </c>
      <c r="AD87" s="15">
        <v>1.61</v>
      </c>
      <c r="AE87" s="20">
        <f>(AB$9-AB87)/$V$9</f>
        <v>-4.349401957230885E-3</v>
      </c>
      <c r="AF87" s="20">
        <f t="shared" ref="AF87" si="261">(AC$9-AC87)/$V$9</f>
        <v>8.8800289960130514E-3</v>
      </c>
      <c r="AG87" s="20">
        <f t="shared" ref="AG87" si="262">(AD$9-AD87)/$V$9</f>
        <v>0</v>
      </c>
      <c r="AH87" s="20">
        <v>9.1999999999999998E-2</v>
      </c>
      <c r="AI87" s="20">
        <v>7.3000000000000001E-3</v>
      </c>
      <c r="AJ87" s="20">
        <v>-3.1300000000000001E-2</v>
      </c>
      <c r="AK87" s="51">
        <v>-7.1000000000000004E-3</v>
      </c>
    </row>
    <row r="88" spans="1:37" s="7" customFormat="1" ht="30" x14ac:dyDescent="0.25">
      <c r="A88" s="5">
        <v>79</v>
      </c>
      <c r="B88" s="7" t="s">
        <v>22</v>
      </c>
      <c r="C88" s="7" t="s">
        <v>25</v>
      </c>
      <c r="D88" s="7" t="s">
        <v>18</v>
      </c>
      <c r="E88" s="10" t="s">
        <v>58</v>
      </c>
      <c r="F88" s="8">
        <f t="shared" si="208"/>
        <v>57.600269402006298</v>
      </c>
      <c r="G88" s="15">
        <v>39.902355829951297</v>
      </c>
      <c r="H88" s="15">
        <v>17.697913572055</v>
      </c>
      <c r="I88" s="20">
        <f>($G$10-G88)/$F$10</f>
        <v>-1.1913023405762531E-2</v>
      </c>
      <c r="J88" s="20">
        <f>($H$10-H88)/$F$10</f>
        <v>-7.9075545277885823E-2</v>
      </c>
      <c r="K88" s="20">
        <f t="shared" ref="K88:K89" si="263">SUM(I88:J88)</f>
        <v>-9.0988568683648352E-2</v>
      </c>
      <c r="L88" s="15">
        <v>6.6049459755189499</v>
      </c>
      <c r="M88" s="15">
        <v>7.3587185848191599</v>
      </c>
      <c r="N88" s="15">
        <v>3.2793962060393</v>
      </c>
      <c r="O88" s="20">
        <f>(L$10-L88)/$F$10</f>
        <v>-1.1315550618736497E-2</v>
      </c>
      <c r="P88" s="20">
        <f t="shared" ref="P88" si="264">(M$10-M88)/$F$10</f>
        <v>-2.3758748510753982E-4</v>
      </c>
      <c r="Q88" s="20">
        <f t="shared" ref="Q88" si="265">(N$10-N88)/$F$10</f>
        <v>-3.5988530191739213E-4</v>
      </c>
      <c r="R88" s="20">
        <v>0.15382716049382666</v>
      </c>
      <c r="S88" s="20">
        <v>-1.7470255006785562E-2</v>
      </c>
      <c r="T88" s="20">
        <v>-0.32102166176799907</v>
      </c>
      <c r="U88" s="20">
        <v>-9.476323856138591E-2</v>
      </c>
      <c r="V88" s="16" t="str">
        <f t="shared" si="211"/>
        <v/>
      </c>
      <c r="W88" s="17"/>
      <c r="X88" s="17"/>
      <c r="Y88" s="19"/>
      <c r="Z88" s="19"/>
      <c r="AA88" s="19"/>
      <c r="AB88" s="17"/>
      <c r="AC88" s="17"/>
      <c r="AD88" s="17"/>
      <c r="AE88" s="19"/>
      <c r="AF88" s="19"/>
      <c r="AG88" s="19"/>
      <c r="AH88" s="19"/>
      <c r="AI88" s="19"/>
      <c r="AJ88" s="19"/>
      <c r="AK88" s="47"/>
    </row>
    <row r="89" spans="1:37" s="7" customFormat="1" ht="30" x14ac:dyDescent="0.25">
      <c r="A89" s="33">
        <v>80</v>
      </c>
      <c r="B89" s="35" t="s">
        <v>22</v>
      </c>
      <c r="C89" s="35" t="s">
        <v>26</v>
      </c>
      <c r="D89" s="35" t="s">
        <v>18</v>
      </c>
      <c r="E89" s="39" t="s">
        <v>58</v>
      </c>
      <c r="F89" s="36">
        <f t="shared" si="208"/>
        <v>53.842017570379298</v>
      </c>
      <c r="G89" s="36">
        <v>36.492257105547999</v>
      </c>
      <c r="H89" s="36">
        <v>17.349760464831299</v>
      </c>
      <c r="I89" s="44">
        <f>($G$11-G89)/$F$11</f>
        <v>-6.0495045074060476E-3</v>
      </c>
      <c r="J89" s="41">
        <f>($H$11-H89)/$F$11</f>
        <v>-7.2912576763897632E-2</v>
      </c>
      <c r="K89" s="41">
        <f t="shared" si="263"/>
        <v>-7.8962081271303677E-2</v>
      </c>
      <c r="L89" s="36">
        <v>5.8004341998377198</v>
      </c>
      <c r="M89" s="36">
        <v>6.3039182095640101</v>
      </c>
      <c r="N89" s="36">
        <v>2.7314583805671</v>
      </c>
      <c r="O89" s="41">
        <f>(L$11-L89)/$F$11</f>
        <v>-6.0078939470448959E-3</v>
      </c>
      <c r="P89" s="41">
        <f t="shared" ref="P89" si="266">(M$11-M89)/$F$11</f>
        <v>-1.3981230523906556E-4</v>
      </c>
      <c r="Q89" s="41">
        <f t="shared" ref="Q89" si="267">(N$11-N89)/$F$11</f>
        <v>9.8201744876472274E-5</v>
      </c>
      <c r="R89" s="41">
        <v>0.18988888888888864</v>
      </c>
      <c r="S89" s="41">
        <v>-1.1137758836643696E-2</v>
      </c>
      <c r="T89" s="41">
        <v>-0.27712526666427451</v>
      </c>
      <c r="U89" s="41">
        <v>-8.3878999282417599E-2</v>
      </c>
      <c r="V89" s="42" t="str">
        <f t="shared" si="211"/>
        <v/>
      </c>
      <c r="W89" s="42"/>
      <c r="X89" s="42"/>
      <c r="Y89" s="43"/>
      <c r="Z89" s="43"/>
      <c r="AA89" s="43"/>
      <c r="AB89" s="42"/>
      <c r="AC89" s="42"/>
      <c r="AD89" s="42"/>
      <c r="AE89" s="43"/>
      <c r="AF89" s="43"/>
      <c r="AG89" s="43"/>
      <c r="AH89" s="43"/>
      <c r="AI89" s="43"/>
      <c r="AJ89" s="43"/>
      <c r="AK89" s="53"/>
    </row>
    <row r="90" spans="1:37" ht="30" x14ac:dyDescent="0.25">
      <c r="A90" s="5">
        <v>81</v>
      </c>
      <c r="B90" t="s">
        <v>23</v>
      </c>
      <c r="C90" t="s">
        <v>23</v>
      </c>
      <c r="D90" t="s">
        <v>18</v>
      </c>
      <c r="E90" s="10" t="s">
        <v>56</v>
      </c>
      <c r="F90" s="8">
        <f t="shared" si="208"/>
        <v>49.680350893644999</v>
      </c>
      <c r="G90" s="1">
        <v>38.874864035443601</v>
      </c>
      <c r="H90" s="1">
        <v>10.8054868582014</v>
      </c>
      <c r="I90" s="13">
        <f>($G$8-G90)/$F$8</f>
        <v>2.0998519677515749E-2</v>
      </c>
      <c r="J90" s="14">
        <f>($H$8-H90)/$F$8</f>
        <v>5.3322018213076416E-2</v>
      </c>
      <c r="K90" s="14">
        <f t="shared" ref="K90" si="268">SUM(I90:J90)</f>
        <v>7.4320537890592162E-2</v>
      </c>
      <c r="L90" s="1">
        <v>7.2101867570527096</v>
      </c>
      <c r="M90" s="1">
        <v>6.5043887556189697</v>
      </c>
      <c r="N90" s="1">
        <v>3.0611115788020999</v>
      </c>
      <c r="O90" s="14">
        <f>(L$8-L90)/$F$8</f>
        <v>2.5639849933866022E-3</v>
      </c>
      <c r="P90" s="14">
        <f t="shared" ref="P90" si="269">(M$8-M90)/$F$8</f>
        <v>1.7622695510013508E-2</v>
      </c>
      <c r="Q90" s="14">
        <f t="shared" ref="Q90" si="270">(N$8-N90)/$F$8</f>
        <v>8.1183917411413345E-4</v>
      </c>
      <c r="R90" s="14">
        <v>6.8518518518518506E-2</v>
      </c>
      <c r="S90" s="14">
        <v>2.6870599053492539E-2</v>
      </c>
      <c r="T90" s="14">
        <v>0.20467563706689318</v>
      </c>
      <c r="U90" s="14">
        <v>7.1994834295378118E-2</v>
      </c>
      <c r="V90" s="8">
        <f t="shared" si="211"/>
        <v>50.320000000000007</v>
      </c>
      <c r="W90" s="1">
        <v>35.090000000000003</v>
      </c>
      <c r="X90" s="1">
        <v>15.23</v>
      </c>
      <c r="Y90" s="14">
        <f>($W$8-W90)/$V$8</f>
        <v>-9.7869890616005591E-3</v>
      </c>
      <c r="Z90" s="14">
        <f>($X$8-X90)/$V$8</f>
        <v>4.4137401650355033E-2</v>
      </c>
      <c r="AA90" s="14">
        <f t="shared" ref="AA90:AA91" si="271">SUM(Y90:Z90)</f>
        <v>3.4350412588754473E-2</v>
      </c>
      <c r="AB90" s="1">
        <v>6.55</v>
      </c>
      <c r="AC90" s="1">
        <v>5.0599999999999996</v>
      </c>
      <c r="AD90" s="1">
        <v>1.35</v>
      </c>
      <c r="AE90" s="14">
        <f>(AB$8-AB90)/$V$8</f>
        <v>-2.5906735751295332E-2</v>
      </c>
      <c r="AF90" s="14">
        <f t="shared" ref="AF90" si="272">(AC$8-AC90)/$V$8</f>
        <v>1.2857417002494738E-2</v>
      </c>
      <c r="AG90" s="14">
        <f t="shared" ref="AG90" si="273">(AD$8-AD90)/$V$8</f>
        <v>3.2623296872001523E-3</v>
      </c>
      <c r="AH90" s="14">
        <v>8.4000000000000005E-2</v>
      </c>
      <c r="AI90" s="14">
        <v>-1.46E-2</v>
      </c>
      <c r="AJ90" s="14">
        <v>0.13100000000000001</v>
      </c>
      <c r="AK90" s="49">
        <v>3.44E-2</v>
      </c>
    </row>
    <row r="91" spans="1:37" s="7" customFormat="1" ht="30" x14ac:dyDescent="0.25">
      <c r="A91" s="5">
        <v>82</v>
      </c>
      <c r="B91" s="7" t="s">
        <v>24</v>
      </c>
      <c r="C91" s="7" t="s">
        <v>22</v>
      </c>
      <c r="D91" s="7" t="s">
        <v>18</v>
      </c>
      <c r="E91" s="10" t="s">
        <v>56</v>
      </c>
      <c r="F91" s="16" t="str">
        <f t="shared" si="208"/>
        <v/>
      </c>
      <c r="G91" s="17"/>
      <c r="H91" s="17"/>
      <c r="I91" s="24"/>
      <c r="J91" s="19"/>
      <c r="K91" s="19"/>
      <c r="L91" s="17"/>
      <c r="M91" s="17"/>
      <c r="N91" s="17"/>
      <c r="O91" s="19"/>
      <c r="P91" s="19"/>
      <c r="Q91" s="19"/>
      <c r="R91" s="19"/>
      <c r="S91" s="19"/>
      <c r="T91" s="19"/>
      <c r="U91" s="19"/>
      <c r="V91" s="8">
        <f t="shared" si="211"/>
        <v>51.129999999999995</v>
      </c>
      <c r="W91" s="15">
        <v>34.25</v>
      </c>
      <c r="X91" s="15">
        <v>16.88</v>
      </c>
      <c r="Y91" s="20">
        <f>($W$9-W91)/$V$9</f>
        <v>5.0743022834360482E-3</v>
      </c>
      <c r="Z91" s="20">
        <f>($X$9-X91)/$V$9</f>
        <v>6.8321855744835083E-2</v>
      </c>
      <c r="AA91" s="20">
        <f t="shared" si="271"/>
        <v>7.3396158028271125E-2</v>
      </c>
      <c r="AB91" s="15">
        <v>5.57</v>
      </c>
      <c r="AC91" s="15">
        <v>5.12</v>
      </c>
      <c r="AD91" s="15">
        <v>1.43</v>
      </c>
      <c r="AE91" s="14">
        <f>(AB$9-AB91)/$V$9</f>
        <v>-1.7035157665820956E-2</v>
      </c>
      <c r="AF91" s="14">
        <f t="shared" ref="AF91" si="274">(AC$9-AC91)/$V$9</f>
        <v>1.8847408481333816E-2</v>
      </c>
      <c r="AG91" s="14">
        <f t="shared" ref="AG91" si="275">(AD$9-AD91)/$V$9</f>
        <v>3.2620514679231635E-3</v>
      </c>
      <c r="AH91" s="20">
        <v>0.08</v>
      </c>
      <c r="AI91" s="20">
        <v>8.3000000000000001E-3</v>
      </c>
      <c r="AJ91" s="20">
        <v>0.18290000000000001</v>
      </c>
      <c r="AK91" s="51">
        <v>7.3599999999999999E-2</v>
      </c>
    </row>
    <row r="92" spans="1:37" ht="30" x14ac:dyDescent="0.25">
      <c r="A92" s="5">
        <v>83</v>
      </c>
      <c r="B92" t="s">
        <v>22</v>
      </c>
      <c r="C92" t="s">
        <v>25</v>
      </c>
      <c r="D92" t="s">
        <v>18</v>
      </c>
      <c r="E92" s="10" t="s">
        <v>56</v>
      </c>
      <c r="F92" s="8">
        <f t="shared" si="208"/>
        <v>47.669028482898923</v>
      </c>
      <c r="G92" s="1">
        <v>38.132778306259603</v>
      </c>
      <c r="H92" s="1">
        <v>9.5362501766393208</v>
      </c>
      <c r="I92" s="13">
        <f>($G$10-G92)/$F$10</f>
        <v>2.1603987361550156E-2</v>
      </c>
      <c r="J92" s="14">
        <f>($H$10-H92)/$F$10</f>
        <v>7.5511951591219609E-2</v>
      </c>
      <c r="K92" s="14">
        <f t="shared" ref="K92:K93" si="276">SUM(I92:J92)</f>
        <v>9.7115938952769765E-2</v>
      </c>
      <c r="L92" s="1">
        <v>6.4894586554033404</v>
      </c>
      <c r="M92" s="1">
        <v>5.9934014853647497</v>
      </c>
      <c r="N92" s="1">
        <v>2.9906231019175702</v>
      </c>
      <c r="O92" s="14">
        <f>(L$10-L92)/$F$10</f>
        <v>-9.1281416468324446E-3</v>
      </c>
      <c r="P92" s="14">
        <f t="shared" ref="P92" si="277">(M$10-M92)/$F$10</f>
        <v>2.5622453858400385E-2</v>
      </c>
      <c r="Q92" s="14">
        <f t="shared" ref="Q92" si="278">(N$10-N92)/$F$10</f>
        <v>5.1096751499843602E-3</v>
      </c>
      <c r="R92" s="14">
        <v>6.9907407407406932E-2</v>
      </c>
      <c r="S92" s="14">
        <v>2.7652205981680389E-2</v>
      </c>
      <c r="T92" s="14">
        <v>0.2881876722874811</v>
      </c>
      <c r="U92" s="14">
        <v>9.399208471070708E-2</v>
      </c>
      <c r="V92" s="16" t="str">
        <f t="shared" si="211"/>
        <v/>
      </c>
      <c r="W92" s="17"/>
      <c r="X92" s="17"/>
      <c r="Y92" s="19"/>
      <c r="Z92" s="19"/>
      <c r="AA92" s="19"/>
      <c r="AB92" s="17"/>
      <c r="AC92" s="17"/>
      <c r="AD92" s="17"/>
      <c r="AE92" s="19"/>
      <c r="AF92" s="19"/>
      <c r="AG92" s="19"/>
      <c r="AH92" s="19"/>
      <c r="AI92" s="19"/>
      <c r="AJ92" s="19"/>
      <c r="AK92" s="47"/>
    </row>
    <row r="93" spans="1:37" ht="30" x14ac:dyDescent="0.25">
      <c r="A93" s="33">
        <v>84</v>
      </c>
      <c r="B93" s="34" t="s">
        <v>22</v>
      </c>
      <c r="C93" s="34" t="s">
        <v>26</v>
      </c>
      <c r="D93" s="34" t="s">
        <v>18</v>
      </c>
      <c r="E93" s="39" t="s">
        <v>56</v>
      </c>
      <c r="F93" s="36">
        <f t="shared" si="208"/>
        <v>46.041943077835001</v>
      </c>
      <c r="G93" s="37">
        <v>35.714973010787403</v>
      </c>
      <c r="H93" s="37">
        <v>10.326970067047601</v>
      </c>
      <c r="I93" s="45">
        <f>($G$11-G93)/$F$11</f>
        <v>9.5268074969820423E-3</v>
      </c>
      <c r="J93" s="38">
        <f>($H$11-H93)/$F$11</f>
        <v>6.7819975355275217E-2</v>
      </c>
      <c r="K93" s="38">
        <f t="shared" si="276"/>
        <v>7.7346782852257254E-2</v>
      </c>
      <c r="L93" s="37">
        <v>6.0621954645942999</v>
      </c>
      <c r="M93" s="37">
        <v>5.4025268572351903</v>
      </c>
      <c r="N93" s="37">
        <v>2.5938043733786502</v>
      </c>
      <c r="O93" s="38">
        <f>(L$11-L93)/$F$11</f>
        <v>-1.125343435883929E-2</v>
      </c>
      <c r="P93" s="38">
        <f t="shared" ref="P93" si="279">(M$11-M93)/$F$11</f>
        <v>1.7923535493297133E-2</v>
      </c>
      <c r="Q93" s="38">
        <f t="shared" ref="Q93" si="280">(N$11-N93)/$F$11</f>
        <v>2.8567063625246341E-3</v>
      </c>
      <c r="R93" s="38">
        <v>0.14342592592592576</v>
      </c>
      <c r="S93" s="38">
        <v>1.0399448228471275E-2</v>
      </c>
      <c r="T93" s="38">
        <v>0.23982613895756799</v>
      </c>
      <c r="U93" s="38">
        <v>7.3142177055489532E-2</v>
      </c>
      <c r="V93" s="42" t="str">
        <f t="shared" si="211"/>
        <v/>
      </c>
      <c r="W93" s="42"/>
      <c r="X93" s="42"/>
      <c r="Y93" s="43"/>
      <c r="Z93" s="43"/>
      <c r="AA93" s="43"/>
      <c r="AB93" s="42"/>
      <c r="AC93" s="42"/>
      <c r="AD93" s="42"/>
      <c r="AE93" s="43"/>
      <c r="AF93" s="43"/>
      <c r="AG93" s="43"/>
      <c r="AH93" s="43"/>
      <c r="AI93" s="43"/>
      <c r="AJ93" s="43"/>
      <c r="AK93" s="53"/>
    </row>
    <row r="94" spans="1:37" ht="30" x14ac:dyDescent="0.25">
      <c r="A94" s="5">
        <v>85</v>
      </c>
      <c r="B94" t="s">
        <v>23</v>
      </c>
      <c r="C94" t="s">
        <v>23</v>
      </c>
      <c r="D94" t="s">
        <v>18</v>
      </c>
      <c r="E94" s="10" t="s">
        <v>73</v>
      </c>
      <c r="F94" s="8">
        <f t="shared" si="208"/>
        <v>48.893873548249331</v>
      </c>
      <c r="G94" s="1">
        <v>39.1829944180543</v>
      </c>
      <c r="H94" s="1">
        <v>9.7108791301950301</v>
      </c>
      <c r="I94" s="13">
        <f>($G$8-G94)/$F$8</f>
        <v>1.525721629088601E-2</v>
      </c>
      <c r="J94" s="14">
        <f>($H$8-H94)/$F$8</f>
        <v>7.3717524175804044E-2</v>
      </c>
      <c r="K94" s="14">
        <f t="shared" ref="K94" si="281">SUM(I94:J94)</f>
        <v>8.8974740466690058E-2</v>
      </c>
      <c r="L94" s="1">
        <v>7.5378236481503196</v>
      </c>
      <c r="M94" s="1">
        <v>6.4284965362429602</v>
      </c>
      <c r="N94" s="1">
        <v>3.1174972896911401</v>
      </c>
      <c r="O94" s="14">
        <f>(L$8-L94)/$F$8</f>
        <v>-3.5407774662769018E-3</v>
      </c>
      <c r="P94" s="14">
        <f t="shared" ref="P94" si="282">(M$8-M94)/$F$8</f>
        <v>1.9036773058714155E-2</v>
      </c>
      <c r="Q94" s="14">
        <f t="shared" ref="Q94" si="283">(N$8-N94)/$F$8</f>
        <v>-2.3877930155166542E-4</v>
      </c>
      <c r="R94" s="14">
        <v>0.12748842592592499</v>
      </c>
      <c r="S94" s="14">
        <v>1.9157369899302279E-2</v>
      </c>
      <c r="T94" s="14">
        <v>0.28524287159900097</v>
      </c>
      <c r="U94" s="14">
        <v>8.6685854509774285E-2</v>
      </c>
      <c r="V94" s="8">
        <f t="shared" si="211"/>
        <v>49.95</v>
      </c>
      <c r="W94" s="1">
        <v>35.25</v>
      </c>
      <c r="X94" s="1">
        <v>14.7</v>
      </c>
      <c r="Y94" s="14">
        <f>($W$8-W94)/$V$8</f>
        <v>-1.2857417002494756E-2</v>
      </c>
      <c r="Z94" s="14">
        <f>($X$8-X94)/$V$8</f>
        <v>5.4308194204567298E-2</v>
      </c>
      <c r="AA94" s="14">
        <f t="shared" ref="AA94:AA95" si="284">SUM(Y94:Z94)</f>
        <v>4.145077720207254E-2</v>
      </c>
      <c r="AB94" s="1">
        <v>6.1</v>
      </c>
      <c r="AC94" s="1">
        <v>5.65</v>
      </c>
      <c r="AD94" s="1">
        <v>1.38</v>
      </c>
      <c r="AE94" s="14">
        <f>(AB$8-AB94)/$V$8</f>
        <v>-1.7271157167530214E-2</v>
      </c>
      <c r="AF94" s="14">
        <f t="shared" ref="AF94" si="285">(AC$8-AC94)/$V$8</f>
        <v>1.5352139704471325E-3</v>
      </c>
      <c r="AG94" s="14">
        <f t="shared" ref="AG94" si="286">(AD$8-AD94)/$V$8</f>
        <v>2.6866244482824818E-3</v>
      </c>
      <c r="AH94" s="14">
        <v>8.2000000000000003E-2</v>
      </c>
      <c r="AI94" s="14">
        <v>-1.9400000000000001E-2</v>
      </c>
      <c r="AJ94" s="14">
        <v>0.161</v>
      </c>
      <c r="AK94" s="49">
        <v>4.1300000000000003E-2</v>
      </c>
    </row>
    <row r="95" spans="1:37" s="7" customFormat="1" ht="30" x14ac:dyDescent="0.25">
      <c r="A95" s="5">
        <v>86</v>
      </c>
      <c r="B95" s="7" t="s">
        <v>24</v>
      </c>
      <c r="C95" s="7" t="s">
        <v>22</v>
      </c>
      <c r="D95" s="7" t="s">
        <v>18</v>
      </c>
      <c r="E95" s="10" t="s">
        <v>73</v>
      </c>
      <c r="F95" s="16" t="str">
        <f t="shared" si="208"/>
        <v/>
      </c>
      <c r="G95" s="17"/>
      <c r="H95" s="17"/>
      <c r="I95" s="24"/>
      <c r="J95" s="19"/>
      <c r="K95" s="19"/>
      <c r="L95" s="17"/>
      <c r="M95" s="17"/>
      <c r="N95" s="17"/>
      <c r="O95" s="19"/>
      <c r="P95" s="19"/>
      <c r="Q95" s="19"/>
      <c r="R95" s="19"/>
      <c r="S95" s="19"/>
      <c r="T95" s="19"/>
      <c r="U95" s="19"/>
      <c r="V95" s="8">
        <f t="shared" si="211"/>
        <v>50.48</v>
      </c>
      <c r="W95" s="15">
        <v>34.659999999999997</v>
      </c>
      <c r="X95" s="15">
        <v>15.82</v>
      </c>
      <c r="Y95" s="20">
        <f>($W$9-W95)/$V$9</f>
        <v>-2.3559260601666446E-3</v>
      </c>
      <c r="Z95" s="20">
        <f>($X$9-X95)/$V$9</f>
        <v>8.7531714389271445E-2</v>
      </c>
      <c r="AA95" s="20">
        <f t="shared" si="284"/>
        <v>8.5175788329104801E-2</v>
      </c>
      <c r="AB95" s="15">
        <v>5.4</v>
      </c>
      <c r="AC95" s="15">
        <v>5.71</v>
      </c>
      <c r="AD95" s="15">
        <v>1.41</v>
      </c>
      <c r="AE95" s="14">
        <f>(AB$9-AB95)/$V$9</f>
        <v>-1.3954331279449084E-2</v>
      </c>
      <c r="AF95" s="14">
        <f t="shared" ref="AF95" si="287">(AC$9-AC95)/$V$9</f>
        <v>8.1551286698079047E-3</v>
      </c>
      <c r="AG95" s="14">
        <f t="shared" ref="AG95" si="288">(AD$9-AD95)/$V$9</f>
        <v>3.6245016310257373E-3</v>
      </c>
      <c r="AH95" s="20">
        <v>6.7000000000000004E-2</v>
      </c>
      <c r="AI95" s="20">
        <v>-3.5000000000000001E-3</v>
      </c>
      <c r="AJ95" s="20">
        <v>0.23419999999999999</v>
      </c>
      <c r="AK95" s="51">
        <v>8.5400000000000004E-2</v>
      </c>
    </row>
    <row r="96" spans="1:37" ht="30" x14ac:dyDescent="0.25">
      <c r="A96" s="5">
        <v>87</v>
      </c>
      <c r="B96" t="s">
        <v>22</v>
      </c>
      <c r="C96" t="s">
        <v>25</v>
      </c>
      <c r="D96" t="s">
        <v>18</v>
      </c>
      <c r="E96" s="10" t="s">
        <v>73</v>
      </c>
      <c r="F96" s="8">
        <f t="shared" si="208"/>
        <v>47.225219200194218</v>
      </c>
      <c r="G96" s="1">
        <v>38.022032370926901</v>
      </c>
      <c r="H96" s="1">
        <v>9.2031868292673202</v>
      </c>
      <c r="I96" s="13">
        <f>($G$10-G96)/$F$10</f>
        <v>2.370159125699214E-2</v>
      </c>
      <c r="J96" s="14">
        <f>($H$10-H96)/$F$10</f>
        <v>8.1820399596806662E-2</v>
      </c>
      <c r="K96" s="14">
        <f t="shared" ref="K96:K97" si="289">SUM(I96:J96)</f>
        <v>0.10552199085379881</v>
      </c>
      <c r="L96" s="1">
        <v>6.2041074908400997</v>
      </c>
      <c r="M96" s="1">
        <v>6.1188891489646204</v>
      </c>
      <c r="N96" s="1">
        <v>3.0397406675483101</v>
      </c>
      <c r="O96" s="14">
        <f>(L$10-L96)/$F$10</f>
        <v>-3.7233950747926491E-3</v>
      </c>
      <c r="P96" s="14">
        <f t="shared" ref="P96" si="290">(M$10-M96)/$F$10</f>
        <v>2.3245631528928615E-2</v>
      </c>
      <c r="Q96" s="14">
        <f t="shared" ref="Q96" si="291">(N$10-N96)/$F$10</f>
        <v>4.1793548028569629E-3</v>
      </c>
      <c r="R96" s="14">
        <v>5.61728395061728E-2</v>
      </c>
      <c r="S96" s="14">
        <v>3.0476116819028731E-2</v>
      </c>
      <c r="T96" s="14">
        <v>0.31304845007510151</v>
      </c>
      <c r="U96" s="14">
        <v>0.10242722039117469</v>
      </c>
      <c r="V96" s="16" t="str">
        <f t="shared" si="211"/>
        <v/>
      </c>
      <c r="W96" s="17"/>
      <c r="X96" s="17"/>
      <c r="Y96" s="19"/>
      <c r="Z96" s="19"/>
      <c r="AA96" s="19"/>
      <c r="AB96" s="17"/>
      <c r="AC96" s="17"/>
      <c r="AD96" s="17"/>
      <c r="AE96" s="19"/>
      <c r="AF96" s="19"/>
      <c r="AG96" s="19"/>
      <c r="AH96" s="19"/>
      <c r="AI96" s="19"/>
      <c r="AJ96" s="19"/>
      <c r="AK96" s="47"/>
    </row>
    <row r="97" spans="1:37" ht="30" x14ac:dyDescent="0.25">
      <c r="A97" s="33">
        <v>88</v>
      </c>
      <c r="B97" s="34" t="s">
        <v>22</v>
      </c>
      <c r="C97" s="34" t="s">
        <v>26</v>
      </c>
      <c r="D97" s="34" t="s">
        <v>18</v>
      </c>
      <c r="E97" s="39" t="s">
        <v>73</v>
      </c>
      <c r="F97" s="36">
        <f t="shared" si="208"/>
        <v>45.606509843242691</v>
      </c>
      <c r="G97" s="37">
        <v>35.710649293957701</v>
      </c>
      <c r="H97" s="37">
        <v>9.8958605492849898</v>
      </c>
      <c r="I97" s="45">
        <f>($G$11-G97)/$F$11</f>
        <v>9.6134522164765448E-3</v>
      </c>
      <c r="J97" s="38">
        <f>($H$11-H97)/$F$11</f>
        <v>7.6459154262956297E-2</v>
      </c>
      <c r="K97" s="38">
        <f t="shared" si="289"/>
        <v>8.6072606479432837E-2</v>
      </c>
      <c r="L97" s="37">
        <v>5.9098683340866804</v>
      </c>
      <c r="M97" s="37">
        <v>5.51064673990924</v>
      </c>
      <c r="N97" s="37">
        <v>2.6336879043825601</v>
      </c>
      <c r="O97" s="38">
        <f>(L$11-L97)/$F$11</f>
        <v>-8.2008890571750159E-3</v>
      </c>
      <c r="P97" s="38">
        <f t="shared" ref="P97" si="292">(M$11-M97)/$F$11</f>
        <v>1.5756877204827279E-2</v>
      </c>
      <c r="Q97" s="38">
        <f t="shared" ref="Q97" si="293">(N$11-N97)/$F$11</f>
        <v>2.0574640688238639E-3</v>
      </c>
      <c r="R97" s="38">
        <v>0.12285185185185185</v>
      </c>
      <c r="S97" s="38">
        <v>1.0519250994641238E-2</v>
      </c>
      <c r="T97" s="38">
        <v>0.27156034410409624</v>
      </c>
      <c r="U97" s="38">
        <v>8.1907764971048347E-2</v>
      </c>
      <c r="V97" s="42" t="str">
        <f t="shared" si="211"/>
        <v/>
      </c>
      <c r="W97" s="42"/>
      <c r="X97" s="42"/>
      <c r="Y97" s="43"/>
      <c r="Z97" s="43"/>
      <c r="AA97" s="43"/>
      <c r="AB97" s="42"/>
      <c r="AC97" s="42"/>
      <c r="AD97" s="42"/>
      <c r="AE97" s="43"/>
      <c r="AF97" s="43"/>
      <c r="AG97" s="43"/>
      <c r="AH97" s="43"/>
      <c r="AI97" s="43"/>
      <c r="AJ97" s="43"/>
      <c r="AK97" s="53"/>
    </row>
    <row r="98" spans="1:37" ht="30" x14ac:dyDescent="0.25">
      <c r="A98" s="5">
        <v>89</v>
      </c>
      <c r="B98" t="s">
        <v>23</v>
      </c>
      <c r="C98" t="s">
        <v>23</v>
      </c>
      <c r="D98" t="s">
        <v>18</v>
      </c>
      <c r="E98" s="10" t="s">
        <v>59</v>
      </c>
      <c r="F98" s="8">
        <f t="shared" si="208"/>
        <v>48.190637400410893</v>
      </c>
      <c r="G98" s="1">
        <v>39.4482880969192</v>
      </c>
      <c r="H98" s="1">
        <v>8.7423493034916895</v>
      </c>
      <c r="I98" s="13">
        <f>($G$8-G98)/$F$8</f>
        <v>1.0314076688703766E-2</v>
      </c>
      <c r="J98" s="14">
        <f>($H$8-H98)/$F$8</f>
        <v>9.1763857442229313E-2</v>
      </c>
      <c r="K98" s="14">
        <f t="shared" ref="K98" si="294">SUM(I98:J98)</f>
        <v>0.10207793413093308</v>
      </c>
      <c r="L98" s="1">
        <v>8.2569394461697403</v>
      </c>
      <c r="M98" s="1">
        <v>6.1074585625009599</v>
      </c>
      <c r="N98" s="1">
        <v>2.9847131442786101</v>
      </c>
      <c r="O98" s="14">
        <f>(L$8-L98)/$F$8</f>
        <v>-1.6939852012470294E-2</v>
      </c>
      <c r="P98" s="14">
        <f t="shared" ref="P98" si="295">(M$8-M98)/$F$8</f>
        <v>2.5018579819426942E-2</v>
      </c>
      <c r="Q98" s="14">
        <f t="shared" ref="Q98" si="296">(N$8-N98)/$F$8</f>
        <v>2.2353488817468802E-3</v>
      </c>
      <c r="R98" s="14">
        <v>0.22366898148148101</v>
      </c>
      <c r="S98" s="14">
        <v>1.2516444324532028E-2</v>
      </c>
      <c r="T98" s="14">
        <v>0.35653029969113648</v>
      </c>
      <c r="U98" s="14">
        <v>9.9821969013099476E-2</v>
      </c>
      <c r="V98" s="8">
        <f t="shared" si="211"/>
        <v>49.97</v>
      </c>
      <c r="W98" s="1">
        <v>35.36</v>
      </c>
      <c r="X98" s="1">
        <v>14.61</v>
      </c>
      <c r="Y98" s="14">
        <f>($W$8-W98)/$V$8</f>
        <v>-1.4968336211859549E-2</v>
      </c>
      <c r="Z98" s="14">
        <f>($X$8-X98)/$V$8</f>
        <v>5.6035309921320317E-2</v>
      </c>
      <c r="AA98" s="14">
        <f t="shared" ref="AA98:AA99" si="297">SUM(Y98:Z98)</f>
        <v>4.1066973709460768E-2</v>
      </c>
      <c r="AB98" s="1">
        <v>6.34</v>
      </c>
      <c r="AC98" s="1">
        <v>5.51</v>
      </c>
      <c r="AD98" s="1">
        <v>1.37</v>
      </c>
      <c r="AE98" s="14">
        <f>(AB$8-AB98)/$V$8</f>
        <v>-2.1876799078871613E-2</v>
      </c>
      <c r="AF98" s="14">
        <f t="shared" ref="AF98" si="298">(AC$8-AC98)/$V$8</f>
        <v>4.2218384187296225E-3</v>
      </c>
      <c r="AG98" s="14">
        <f t="shared" ref="AG98" si="299">(AD$8-AD98)/$V$8</f>
        <v>2.878526194588369E-3</v>
      </c>
      <c r="AH98" s="14">
        <v>9.2999999999999999E-2</v>
      </c>
      <c r="AI98" s="14">
        <v>-2.2499999999999999E-2</v>
      </c>
      <c r="AJ98" s="14">
        <v>0.16639999999999999</v>
      </c>
      <c r="AK98" s="49">
        <v>4.1000000000000002E-2</v>
      </c>
    </row>
    <row r="99" spans="1:37" s="7" customFormat="1" ht="30" x14ac:dyDescent="0.25">
      <c r="A99" s="5">
        <v>90</v>
      </c>
      <c r="B99" s="7" t="s">
        <v>24</v>
      </c>
      <c r="C99" s="7" t="s">
        <v>22</v>
      </c>
      <c r="D99" s="7" t="s">
        <v>18</v>
      </c>
      <c r="E99" s="10" t="s">
        <v>59</v>
      </c>
      <c r="F99" s="16" t="str">
        <f t="shared" si="208"/>
        <v/>
      </c>
      <c r="G99" s="17"/>
      <c r="H99" s="17"/>
      <c r="I99" s="24"/>
      <c r="J99" s="19"/>
      <c r="K99" s="19"/>
      <c r="L99" s="17"/>
      <c r="M99" s="17"/>
      <c r="N99" s="17"/>
      <c r="O99" s="19"/>
      <c r="P99" s="19"/>
      <c r="Q99" s="19"/>
      <c r="R99" s="19"/>
      <c r="S99" s="19"/>
      <c r="T99" s="19"/>
      <c r="U99" s="19"/>
      <c r="V99" s="8">
        <f t="shared" si="211"/>
        <v>50.23</v>
      </c>
      <c r="W99" s="15">
        <v>34.54</v>
      </c>
      <c r="X99" s="15">
        <v>15.69</v>
      </c>
      <c r="Y99" s="20">
        <f>($W$9-W99)/$V$9</f>
        <v>-1.8122508155125064E-4</v>
      </c>
      <c r="Z99" s="20">
        <f>($X$9-X99)/$V$9</f>
        <v>8.9887640449438186E-2</v>
      </c>
      <c r="AA99" s="20">
        <f t="shared" si="297"/>
        <v>8.9706415367886941E-2</v>
      </c>
      <c r="AB99" s="15">
        <v>5.53</v>
      </c>
      <c r="AC99" s="15">
        <v>5.49</v>
      </c>
      <c r="AD99" s="15">
        <v>1.38</v>
      </c>
      <c r="AE99" s="14">
        <f>(AB$9-AB99)/$V$9</f>
        <v>-1.6310257339615809E-2</v>
      </c>
      <c r="AF99" s="14">
        <f t="shared" ref="AF99" si="300">(AC$9-AC99)/$V$9</f>
        <v>1.2142080463936207E-2</v>
      </c>
      <c r="AG99" s="14">
        <f t="shared" ref="AG99" si="301">(AD$9-AD99)/$V$9</f>
        <v>4.1681768756795974E-3</v>
      </c>
      <c r="AH99" s="20">
        <v>7.3999999999999996E-2</v>
      </c>
      <c r="AI99" s="20">
        <v>0</v>
      </c>
      <c r="AJ99" s="20">
        <v>0.2402</v>
      </c>
      <c r="AK99" s="51">
        <v>8.9899999999999994E-2</v>
      </c>
    </row>
    <row r="100" spans="1:37" ht="30" x14ac:dyDescent="0.25">
      <c r="A100" s="5">
        <v>91</v>
      </c>
      <c r="B100" t="s">
        <v>22</v>
      </c>
      <c r="C100" t="s">
        <v>25</v>
      </c>
      <c r="D100" t="s">
        <v>18</v>
      </c>
      <c r="E100" s="10" t="s">
        <v>59</v>
      </c>
      <c r="F100" s="8">
        <f t="shared" si="208"/>
        <v>47.046200795905662</v>
      </c>
      <c r="G100" s="1">
        <v>38.470551108704498</v>
      </c>
      <c r="H100" s="1">
        <v>8.5756496872011603</v>
      </c>
      <c r="I100" s="13">
        <f>($G$10-G100)/$F$10</f>
        <v>1.5206339050086082E-2</v>
      </c>
      <c r="J100" s="14">
        <f>($H$10-H100)/$F$10</f>
        <v>9.3706383039702523E-2</v>
      </c>
      <c r="K100" s="14">
        <f t="shared" ref="K100:K101" si="302">SUM(I100:J100)</f>
        <v>0.10891272208978861</v>
      </c>
      <c r="L100" s="1">
        <v>6.8684121426098903</v>
      </c>
      <c r="M100" s="1">
        <v>5.9468705216538904</v>
      </c>
      <c r="N100" s="1">
        <v>2.9959733808667801</v>
      </c>
      <c r="O100" s="14">
        <f>(L$10-L100)/$F$10</f>
        <v>-1.6305780343618653E-2</v>
      </c>
      <c r="P100" s="14">
        <f t="shared" ref="P100" si="303">(M$10-M100)/$F$10</f>
        <v>2.650378219289274E-2</v>
      </c>
      <c r="Q100" s="14">
        <f t="shared" ref="Q100" si="304">(N$10-N100)/$F$10</f>
        <v>5.0083372008140484E-3</v>
      </c>
      <c r="R100" s="14">
        <v>0.16481481481481441</v>
      </c>
      <c r="S100" s="14">
        <v>1.9039336583628552E-2</v>
      </c>
      <c r="T100" s="14">
        <v>0.35988957373966479</v>
      </c>
      <c r="U100" s="14">
        <v>0.10582968308927798</v>
      </c>
      <c r="V100" s="16" t="str">
        <f t="shared" si="211"/>
        <v/>
      </c>
      <c r="W100" s="17"/>
      <c r="X100" s="17"/>
      <c r="Y100" s="19"/>
      <c r="Z100" s="19"/>
      <c r="AA100" s="19"/>
      <c r="AB100" s="17"/>
      <c r="AC100" s="17"/>
      <c r="AD100" s="17"/>
      <c r="AE100" s="19"/>
      <c r="AF100" s="19"/>
      <c r="AG100" s="19"/>
      <c r="AH100" s="19"/>
      <c r="AI100" s="19"/>
      <c r="AJ100" s="19"/>
      <c r="AK100" s="47"/>
    </row>
    <row r="101" spans="1:37" ht="30" x14ac:dyDescent="0.25">
      <c r="A101" s="33">
        <v>92</v>
      </c>
      <c r="B101" s="34" t="s">
        <v>22</v>
      </c>
      <c r="C101" s="34" t="s">
        <v>26</v>
      </c>
      <c r="D101" s="34" t="s">
        <v>18</v>
      </c>
      <c r="E101" s="39" t="s">
        <v>59</v>
      </c>
      <c r="F101" s="36">
        <f t="shared" si="208"/>
        <v>45.558202775496689</v>
      </c>
      <c r="G101" s="37">
        <v>36.145456186505498</v>
      </c>
      <c r="H101" s="37">
        <v>9.4127465889911903</v>
      </c>
      <c r="I101" s="45">
        <f>($G$11-G101)/$F$11</f>
        <v>9.0018011219022943E-4</v>
      </c>
      <c r="J101" s="38">
        <f>($H$11-H101)/$F$11</f>
        <v>8.6140471338573971E-2</v>
      </c>
      <c r="K101" s="38">
        <f t="shared" si="302"/>
        <v>8.70406514507642E-2</v>
      </c>
      <c r="L101" s="37">
        <v>6.4607910333406897</v>
      </c>
      <c r="M101" s="37">
        <v>5.4006624304781203</v>
      </c>
      <c r="N101" s="37">
        <v>2.6275564071074</v>
      </c>
      <c r="O101" s="38">
        <f>(L$11-L101)/$F$11</f>
        <v>-1.9241053022607986E-2</v>
      </c>
      <c r="P101" s="38">
        <f t="shared" ref="P101" si="305">(M$11-M101)/$F$11</f>
        <v>1.7960897499123839E-2</v>
      </c>
      <c r="Q101" s="38">
        <f t="shared" ref="Q101" si="306">(N$11-N101)/$F$11</f>
        <v>2.1803356356753178E-3</v>
      </c>
      <c r="R101" s="38">
        <v>0.2292962962962963</v>
      </c>
      <c r="S101" s="38">
        <v>-1.5285010966006318E-3</v>
      </c>
      <c r="T101" s="38">
        <v>0.30712262443759897</v>
      </c>
      <c r="U101" s="38">
        <v>8.2880221402094278E-2</v>
      </c>
      <c r="V101" s="42" t="str">
        <f t="shared" si="211"/>
        <v/>
      </c>
      <c r="W101" s="42"/>
      <c r="X101" s="42"/>
      <c r="Y101" s="43"/>
      <c r="Z101" s="43"/>
      <c r="AA101" s="43"/>
      <c r="AB101" s="42"/>
      <c r="AC101" s="42"/>
      <c r="AD101" s="42"/>
      <c r="AE101" s="43"/>
      <c r="AF101" s="43"/>
      <c r="AG101" s="43"/>
      <c r="AH101" s="43"/>
      <c r="AI101" s="43"/>
      <c r="AJ101" s="43"/>
      <c r="AK101" s="53"/>
    </row>
    <row r="102" spans="1:37" ht="30" x14ac:dyDescent="0.25">
      <c r="A102" s="5">
        <v>93</v>
      </c>
      <c r="B102" t="s">
        <v>23</v>
      </c>
      <c r="C102" t="s">
        <v>23</v>
      </c>
      <c r="D102" t="s">
        <v>18</v>
      </c>
      <c r="E102" s="10" t="s">
        <v>61</v>
      </c>
      <c r="F102" s="8">
        <f t="shared" si="208"/>
        <v>51.689263282003601</v>
      </c>
      <c r="G102" s="1">
        <v>39.421195897408602</v>
      </c>
      <c r="H102" s="1">
        <v>12.268067384595</v>
      </c>
      <c r="I102" s="13">
        <f>($G$8-G102)/$F$8</f>
        <v>1.0818877726120333E-2</v>
      </c>
      <c r="J102" s="14">
        <f>($H$8-H102)/$F$8</f>
        <v>2.6070182615898548E-2</v>
      </c>
      <c r="K102" s="14">
        <f t="shared" ref="K102" si="307">SUM(I102:J102)</f>
        <v>3.688906034201888E-2</v>
      </c>
      <c r="L102" s="1">
        <v>7.2230461824487397</v>
      </c>
      <c r="M102" s="1">
        <v>7.0564995107458701</v>
      </c>
      <c r="N102" s="1">
        <v>3.0424732602440199</v>
      </c>
      <c r="O102" s="14">
        <f>(L$8-L102)/$F$8</f>
        <v>2.3243790773753302E-3</v>
      </c>
      <c r="P102" s="14">
        <f t="shared" ref="P102" si="308">(M$8-M102)/$F$8</f>
        <v>7.3353771308660677E-3</v>
      </c>
      <c r="Q102" s="14">
        <f t="shared" ref="Q102" si="309">(N$8-N102)/$F$8</f>
        <v>1.1591215178802345E-3</v>
      </c>
      <c r="R102" s="14">
        <v>0.157638888888888</v>
      </c>
      <c r="S102" s="14">
        <v>1.3194625883084399E-2</v>
      </c>
      <c r="T102" s="14">
        <v>9.7024224348782662E-2</v>
      </c>
      <c r="U102" s="14">
        <v>3.4469312830446852E-2</v>
      </c>
      <c r="V102" s="8">
        <f t="shared" si="211"/>
        <v>49.680000000000007</v>
      </c>
      <c r="W102" s="1">
        <v>35.700000000000003</v>
      </c>
      <c r="X102" s="1">
        <v>13.98</v>
      </c>
      <c r="Y102" s="14">
        <f>($W$8-W102)/$V$8</f>
        <v>-2.1492995586259923E-2</v>
      </c>
      <c r="Z102" s="14">
        <f>($X$8-X102)/$V$8</f>
        <v>6.8125119938591452E-2</v>
      </c>
      <c r="AA102" s="14">
        <f t="shared" ref="AA102:AA103" si="310">SUM(Y102:Z102)</f>
        <v>4.6632124352331529E-2</v>
      </c>
      <c r="AB102" s="1">
        <v>7.06</v>
      </c>
      <c r="AC102" s="1">
        <v>5.2600000000000007</v>
      </c>
      <c r="AD102" s="1">
        <v>1.25</v>
      </c>
      <c r="AE102" s="14">
        <f>(AB$8-AB102)/$V$8</f>
        <v>-3.5693724812895788E-2</v>
      </c>
      <c r="AF102" s="14">
        <f t="shared" ref="AF102" si="311">(AC$8-AC102)/$V$8</f>
        <v>9.0193820763768903E-3</v>
      </c>
      <c r="AG102" s="14">
        <f t="shared" ref="AG102" si="312">(AD$8-AD102)/$V$8</f>
        <v>5.1813471502590676E-3</v>
      </c>
      <c r="AH102" s="14">
        <v>0.109</v>
      </c>
      <c r="AI102" s="14">
        <v>-3.2199999999999999E-2</v>
      </c>
      <c r="AJ102" s="14">
        <v>0.2026</v>
      </c>
      <c r="AK102" s="49">
        <v>4.6800000000000001E-2</v>
      </c>
    </row>
    <row r="103" spans="1:37" s="7" customFormat="1" ht="30" x14ac:dyDescent="0.25">
      <c r="A103" s="5">
        <v>94</v>
      </c>
      <c r="B103" s="7" t="s">
        <v>24</v>
      </c>
      <c r="C103" s="7" t="s">
        <v>22</v>
      </c>
      <c r="D103" s="7" t="s">
        <v>18</v>
      </c>
      <c r="E103" s="10" t="s">
        <v>61</v>
      </c>
      <c r="F103" s="16" t="str">
        <f t="shared" si="208"/>
        <v/>
      </c>
      <c r="G103" s="17"/>
      <c r="H103" s="17"/>
      <c r="I103" s="24"/>
      <c r="J103" s="19"/>
      <c r="K103" s="19"/>
      <c r="L103" s="17"/>
      <c r="M103" s="17"/>
      <c r="N103" s="17"/>
      <c r="O103" s="19"/>
      <c r="P103" s="19"/>
      <c r="Q103" s="19"/>
      <c r="R103" s="19"/>
      <c r="S103" s="19"/>
      <c r="T103" s="19"/>
      <c r="U103" s="19"/>
      <c r="V103" s="8">
        <f t="shared" si="211"/>
        <v>49.84</v>
      </c>
      <c r="W103" s="15">
        <v>34.380000000000003</v>
      </c>
      <c r="X103" s="15">
        <v>15.46</v>
      </c>
      <c r="Y103" s="20">
        <f>($W$9-W103)/$V$9</f>
        <v>2.7183762232692748E-3</v>
      </c>
      <c r="Z103" s="20">
        <f>($X$9-X103)/$V$9</f>
        <v>9.4055817325117752E-2</v>
      </c>
      <c r="AA103" s="20">
        <f t="shared" si="310"/>
        <v>9.6774193548387025E-2</v>
      </c>
      <c r="AB103" s="15">
        <v>5.74</v>
      </c>
      <c r="AC103" s="15">
        <v>5.25</v>
      </c>
      <c r="AD103" s="15">
        <v>1.27</v>
      </c>
      <c r="AE103" s="14">
        <f>(AB$9-AB103)/$V$9</f>
        <v>-2.011598405219283E-2</v>
      </c>
      <c r="AF103" s="14">
        <f t="shared" ref="AF103" si="313">(AC$9-AC103)/$V$9</f>
        <v>1.6491482421167093E-2</v>
      </c>
      <c r="AG103" s="14">
        <f t="shared" ref="AG103" si="314">(AD$9-AD103)/$V$9</f>
        <v>6.1616527727437493E-3</v>
      </c>
      <c r="AH103" s="20">
        <v>7.9000000000000001E-2</v>
      </c>
      <c r="AI103" s="20">
        <v>4.4000000000000003E-3</v>
      </c>
      <c r="AJ103" s="20">
        <v>0.2515</v>
      </c>
      <c r="AK103" s="51">
        <v>9.69E-2</v>
      </c>
    </row>
    <row r="104" spans="1:37" ht="30" x14ac:dyDescent="0.25">
      <c r="A104" s="5">
        <v>95</v>
      </c>
      <c r="B104" t="s">
        <v>22</v>
      </c>
      <c r="C104" t="s">
        <v>25</v>
      </c>
      <c r="D104" t="s">
        <v>18</v>
      </c>
      <c r="E104" s="10" t="s">
        <v>61</v>
      </c>
      <c r="F104" s="8">
        <f t="shared" si="208"/>
        <v>49.455509657828401</v>
      </c>
      <c r="G104" s="1">
        <v>38.499235928314597</v>
      </c>
      <c r="H104" s="1">
        <v>10.9562737295138</v>
      </c>
      <c r="I104" s="13">
        <f>($G$10-G104)/$F$10</f>
        <v>1.4663028912576889E-2</v>
      </c>
      <c r="J104" s="14">
        <f>($H$10-H104)/$F$10</f>
        <v>4.8615732536493539E-2</v>
      </c>
      <c r="K104" s="14">
        <f t="shared" ref="K104:K105" si="315">SUM(I104:J104)</f>
        <v>6.3278761449070423E-2</v>
      </c>
      <c r="L104" s="1">
        <v>5.7093118992740299</v>
      </c>
      <c r="M104" s="1">
        <v>7.0036715192603003</v>
      </c>
      <c r="N104" s="1">
        <v>3.1269574462063998</v>
      </c>
      <c r="O104" s="14">
        <f>(L$10-L104)/$F$10</f>
        <v>5.6483724505662341E-3</v>
      </c>
      <c r="P104" s="14">
        <f t="shared" ref="P104" si="316">(M$10-M104)/$F$10</f>
        <v>6.4872472056117653E-3</v>
      </c>
      <c r="Q104" s="14">
        <f t="shared" ref="Q104" si="317">(N$10-N104)/$F$10</f>
        <v>2.5274092563996125E-3</v>
      </c>
      <c r="R104" s="14">
        <v>6.2283950617283736E-2</v>
      </c>
      <c r="S104" s="14">
        <v>1.8307902308221546E-2</v>
      </c>
      <c r="T104" s="14">
        <v>0.18219315118585477</v>
      </c>
      <c r="U104" s="14">
        <v>6.0037835242793602E-2</v>
      </c>
      <c r="V104" s="16" t="str">
        <f t="shared" si="211"/>
        <v/>
      </c>
      <c r="W104" s="17"/>
      <c r="X104" s="17"/>
      <c r="Y104" s="19"/>
      <c r="Z104" s="19"/>
      <c r="AA104" s="19"/>
      <c r="AB104" s="17"/>
      <c r="AC104" s="17"/>
      <c r="AD104" s="17"/>
      <c r="AE104" s="19"/>
      <c r="AF104" s="19"/>
      <c r="AG104" s="19"/>
      <c r="AH104" s="19"/>
      <c r="AI104" s="19"/>
      <c r="AJ104" s="19"/>
      <c r="AK104" s="47"/>
    </row>
    <row r="105" spans="1:37" ht="30" x14ac:dyDescent="0.25">
      <c r="A105" s="33">
        <v>96</v>
      </c>
      <c r="B105" s="34" t="s">
        <v>22</v>
      </c>
      <c r="C105" s="34" t="s">
        <v>26</v>
      </c>
      <c r="D105" s="34" t="s">
        <v>18</v>
      </c>
      <c r="E105" s="39" t="s">
        <v>61</v>
      </c>
      <c r="F105" s="36">
        <f t="shared" si="208"/>
        <v>46.448019709636903</v>
      </c>
      <c r="G105" s="37">
        <v>35.438700464192102</v>
      </c>
      <c r="H105" s="37">
        <v>11.0093192454448</v>
      </c>
      <c r="I105" s="45">
        <f>($G$11-G105)/$F$11</f>
        <v>1.5063145385564053E-2</v>
      </c>
      <c r="J105" s="38">
        <f>($H$11-H105)/$F$11</f>
        <v>5.4146102738691922E-2</v>
      </c>
      <c r="K105" s="38">
        <f t="shared" si="315"/>
        <v>6.9209248124255968E-2</v>
      </c>
      <c r="L105" s="37">
        <v>5.4225347877837899</v>
      </c>
      <c r="M105" s="37">
        <v>5.8611136264712602</v>
      </c>
      <c r="N105" s="37">
        <v>2.4986057343578301</v>
      </c>
      <c r="O105" s="38">
        <f>(L$11-L105)/$F$11</f>
        <v>1.5649860180852397E-3</v>
      </c>
      <c r="P105" s="38">
        <f t="shared" ref="P105" si="318">(M$11-M105)/$F$11</f>
        <v>8.733728771592085E-3</v>
      </c>
      <c r="Q105" s="38">
        <f t="shared" ref="Q105" si="319">(N$11-N105)/$F$11</f>
        <v>4.7644305958863455E-3</v>
      </c>
      <c r="R105" s="38">
        <v>0.11035185185185185</v>
      </c>
      <c r="S105" s="38">
        <v>1.8054485920014796E-2</v>
      </c>
      <c r="T105" s="38">
        <v>0.1895980462882122</v>
      </c>
      <c r="U105" s="38">
        <v>6.4967558919493906E-2</v>
      </c>
      <c r="V105" s="42" t="str">
        <f t="shared" si="211"/>
        <v/>
      </c>
      <c r="W105" s="42"/>
      <c r="X105" s="42"/>
      <c r="Y105" s="43"/>
      <c r="Z105" s="43"/>
      <c r="AA105" s="43"/>
      <c r="AB105" s="42"/>
      <c r="AC105" s="42"/>
      <c r="AD105" s="42"/>
      <c r="AE105" s="43"/>
      <c r="AF105" s="43"/>
      <c r="AG105" s="43"/>
      <c r="AH105" s="43"/>
      <c r="AI105" s="43"/>
      <c r="AJ105" s="43"/>
      <c r="AK105" s="53"/>
    </row>
    <row r="106" spans="1:37" ht="30" x14ac:dyDescent="0.25">
      <c r="A106" s="5">
        <v>97</v>
      </c>
      <c r="B106" t="s">
        <v>23</v>
      </c>
      <c r="C106" t="s">
        <v>23</v>
      </c>
      <c r="D106" t="s">
        <v>18</v>
      </c>
      <c r="E106" s="10" t="s">
        <v>63</v>
      </c>
      <c r="F106" s="8">
        <f t="shared" si="208"/>
        <v>49.461856792607897</v>
      </c>
      <c r="G106" s="1">
        <v>39.100358203493798</v>
      </c>
      <c r="H106" s="1">
        <v>10.361498589114101</v>
      </c>
      <c r="I106" s="13">
        <f>($G$8-G106)/$F$8</f>
        <v>1.6796952731332689E-2</v>
      </c>
      <c r="J106" s="14">
        <f>($H$8-H106)/$F$8</f>
        <v>6.1594721902135725E-2</v>
      </c>
      <c r="K106" s="14">
        <f t="shared" ref="K106" si="320">SUM(I106:J106)</f>
        <v>7.8391674633468411E-2</v>
      </c>
      <c r="L106" s="1">
        <v>7.2289540576410696</v>
      </c>
      <c r="M106" s="1">
        <v>6.6165629886883099</v>
      </c>
      <c r="N106" s="1">
        <v>3.1556642131945098</v>
      </c>
      <c r="O106" s="14">
        <f>(L$8-L106)/$F$8</f>
        <v>2.2142993651375299E-3</v>
      </c>
      <c r="P106" s="14">
        <f t="shared" ref="P106" si="321">(M$8-M106)/$F$8</f>
        <v>1.5532585801399415E-2</v>
      </c>
      <c r="Q106" s="14">
        <f t="shared" ref="Q106" si="322">(N$8-N106)/$F$8</f>
        <v>-9.4993243520414042E-4</v>
      </c>
      <c r="R106" s="14">
        <v>0.104571759259259</v>
      </c>
      <c r="S106" s="14">
        <v>2.1225948966188013E-2</v>
      </c>
      <c r="T106" s="14">
        <v>0.23735483902192711</v>
      </c>
      <c r="U106" s="14">
        <v>7.6076199478818385E-2</v>
      </c>
      <c r="V106" s="8">
        <f t="shared" si="211"/>
        <v>49.87</v>
      </c>
      <c r="W106" s="1">
        <v>35.04</v>
      </c>
      <c r="X106" s="1">
        <v>14.83</v>
      </c>
      <c r="Y106" s="14">
        <f>($W$8-W106)/$V$8</f>
        <v>-8.8274803300710195E-3</v>
      </c>
      <c r="Z106" s="14">
        <f>($X$8-X106)/$V$8</f>
        <v>5.1813471502590698E-2</v>
      </c>
      <c r="AA106" s="14">
        <f t="shared" ref="AA106:AA107" si="323">SUM(Y106:Z106)</f>
        <v>4.298599117251968E-2</v>
      </c>
      <c r="AB106" s="1">
        <v>6.21</v>
      </c>
      <c r="AC106" s="1">
        <v>5.3599999999999994</v>
      </c>
      <c r="AD106" s="1">
        <v>1.34</v>
      </c>
      <c r="AE106" s="14">
        <f>(AB$8-AB106)/$V$8</f>
        <v>-1.9382076376895027E-2</v>
      </c>
      <c r="AF106" s="14">
        <f t="shared" ref="AF106" si="324">(AC$8-AC106)/$V$8</f>
        <v>7.1003646133180002E-3</v>
      </c>
      <c r="AG106" s="14">
        <f t="shared" ref="AG106" si="325">(AD$8-AD106)/$V$8</f>
        <v>3.4542314335060439E-3</v>
      </c>
      <c r="AH106" s="14">
        <v>8.7999999999999995E-2</v>
      </c>
      <c r="AI106" s="14">
        <v>-1.3100000000000001E-2</v>
      </c>
      <c r="AJ106" s="14">
        <v>0.15379999999999999</v>
      </c>
      <c r="AK106" s="49">
        <v>4.2999999999999997E-2</v>
      </c>
    </row>
    <row r="107" spans="1:37" s="7" customFormat="1" ht="30" x14ac:dyDescent="0.25">
      <c r="A107" s="5">
        <v>98</v>
      </c>
      <c r="B107" s="7" t="s">
        <v>24</v>
      </c>
      <c r="C107" s="7" t="s">
        <v>22</v>
      </c>
      <c r="D107" s="7" t="s">
        <v>18</v>
      </c>
      <c r="E107" s="10" t="s">
        <v>63</v>
      </c>
      <c r="F107" s="16" t="str">
        <f t="shared" si="208"/>
        <v/>
      </c>
      <c r="G107" s="17"/>
      <c r="H107" s="17"/>
      <c r="I107" s="24"/>
      <c r="J107" s="19"/>
      <c r="K107" s="19"/>
      <c r="L107" s="17"/>
      <c r="M107" s="17"/>
      <c r="N107" s="17"/>
      <c r="O107" s="19"/>
      <c r="P107" s="19"/>
      <c r="Q107" s="19"/>
      <c r="R107" s="19"/>
      <c r="S107" s="19"/>
      <c r="T107" s="19"/>
      <c r="U107" s="19"/>
      <c r="V107" s="8">
        <f t="shared" si="211"/>
        <v>50.67</v>
      </c>
      <c r="W107" s="15">
        <v>34.71</v>
      </c>
      <c r="X107" s="15">
        <v>15.96</v>
      </c>
      <c r="Y107" s="20">
        <f>($W$9-W107)/$V$9</f>
        <v>-3.2620514679231553E-3</v>
      </c>
      <c r="Z107" s="20">
        <f>($X$9-X107)/$V$9</f>
        <v>8.4994563247553417E-2</v>
      </c>
      <c r="AA107" s="20">
        <f t="shared" si="323"/>
        <v>8.1732511779630257E-2</v>
      </c>
      <c r="AB107" s="15">
        <v>5.73</v>
      </c>
      <c r="AC107" s="15">
        <v>5.47</v>
      </c>
      <c r="AD107" s="15">
        <v>1.39</v>
      </c>
      <c r="AE107" s="14">
        <f>(AB$9-AB107)/$V$9</f>
        <v>-1.9934758970641547E-2</v>
      </c>
      <c r="AF107" s="14">
        <f t="shared" ref="AF107" si="326">(AC$9-AC107)/$V$9</f>
        <v>1.2504530627038789E-2</v>
      </c>
      <c r="AG107" s="14">
        <f t="shared" ref="AG107" si="327">(AD$9-AD107)/$V$9</f>
        <v>3.9869517941283107E-3</v>
      </c>
      <c r="AH107" s="20">
        <v>8.2000000000000003E-2</v>
      </c>
      <c r="AI107" s="20">
        <v>-5.1000000000000004E-3</v>
      </c>
      <c r="AJ107" s="20">
        <v>0.2273</v>
      </c>
      <c r="AK107" s="51">
        <v>8.1900000000000001E-2</v>
      </c>
    </row>
    <row r="108" spans="1:37" ht="30" x14ac:dyDescent="0.25">
      <c r="A108" s="5">
        <v>99</v>
      </c>
      <c r="B108" t="s">
        <v>22</v>
      </c>
      <c r="C108" t="s">
        <v>25</v>
      </c>
      <c r="D108" t="s">
        <v>18</v>
      </c>
      <c r="E108" s="10" t="s">
        <v>63</v>
      </c>
      <c r="F108" s="8">
        <f t="shared" si="208"/>
        <v>48.347649311930851</v>
      </c>
      <c r="G108" s="1">
        <v>38.470496690849799</v>
      </c>
      <c r="H108" s="1">
        <v>9.8771526210810503</v>
      </c>
      <c r="I108" s="13">
        <f>($G$10-G108)/$F$10</f>
        <v>1.5207369761539779E-2</v>
      </c>
      <c r="J108" s="14">
        <f>($H$10-H108)/$F$10</f>
        <v>6.905502571598604E-2</v>
      </c>
      <c r="K108" s="14">
        <f t="shared" ref="K108:K109" si="328">SUM(I108:J108)</f>
        <v>8.4262395477525814E-2</v>
      </c>
      <c r="L108" s="1">
        <v>6.1757037573017897</v>
      </c>
      <c r="M108" s="1">
        <v>6.4699007011653098</v>
      </c>
      <c r="N108" s="1">
        <v>3.16559716880881</v>
      </c>
      <c r="O108" s="14">
        <f>(L$10-L108)/$F$10</f>
        <v>-3.1854089000760209E-3</v>
      </c>
      <c r="P108" s="14">
        <f t="shared" ref="P108" si="329">(M$10-M108)/$F$10</f>
        <v>1.659723222624207E-2</v>
      </c>
      <c r="Q108" s="14">
        <f t="shared" ref="Q108" si="330">(N$10-N108)/$F$10</f>
        <v>1.7955464353748829E-3</v>
      </c>
      <c r="R108" s="14">
        <v>6.2283950617283736E-2</v>
      </c>
      <c r="S108" s="14">
        <v>1.9040724184619662E-2</v>
      </c>
      <c r="T108" s="14">
        <v>0.26274176241659819</v>
      </c>
      <c r="U108" s="14">
        <v>8.1094069748986586E-2</v>
      </c>
      <c r="V108" s="16" t="str">
        <f t="shared" si="211"/>
        <v/>
      </c>
      <c r="W108" s="17"/>
      <c r="X108" s="17"/>
      <c r="Y108" s="19"/>
      <c r="Z108" s="19"/>
      <c r="AA108" s="19"/>
      <c r="AB108" s="17"/>
      <c r="AC108" s="17"/>
      <c r="AD108" s="17"/>
      <c r="AE108" s="19"/>
      <c r="AF108" s="19"/>
      <c r="AG108" s="19"/>
      <c r="AH108" s="19"/>
      <c r="AI108" s="19"/>
      <c r="AJ108" s="19"/>
      <c r="AK108" s="47"/>
    </row>
    <row r="109" spans="1:37" ht="30" x14ac:dyDescent="0.25">
      <c r="A109" s="33">
        <v>100</v>
      </c>
      <c r="B109" s="34" t="s">
        <v>22</v>
      </c>
      <c r="C109" s="34" t="s">
        <v>26</v>
      </c>
      <c r="D109" s="34" t="s">
        <v>18</v>
      </c>
      <c r="E109" s="39" t="s">
        <v>63</v>
      </c>
      <c r="F109" s="36">
        <f t="shared" si="208"/>
        <v>46.022556201579199</v>
      </c>
      <c r="G109" s="37">
        <v>35.6978361411526</v>
      </c>
      <c r="H109" s="37">
        <v>10.3247200604266</v>
      </c>
      <c r="I109" s="45">
        <f>($G$11-G109)/$F$11</f>
        <v>9.8702201951312886E-3</v>
      </c>
      <c r="J109" s="38">
        <f>($H$11-H109)/$F$11</f>
        <v>6.7865064152764942E-2</v>
      </c>
      <c r="K109" s="38">
        <f t="shared" si="328"/>
        <v>7.7735284347896227E-2</v>
      </c>
      <c r="L109" s="37">
        <v>5.6510985355935803</v>
      </c>
      <c r="M109" s="37">
        <v>5.6762156865340101</v>
      </c>
      <c r="N109" s="37">
        <v>2.7140756034457598</v>
      </c>
      <c r="O109" s="38">
        <f>(L$11-L109)/$F$11</f>
        <v>-3.0152958541099055E-3</v>
      </c>
      <c r="P109" s="38">
        <f t="shared" ref="P109" si="331">(M$11-M109)/$F$11</f>
        <v>1.2438973766111456E-2</v>
      </c>
      <c r="Q109" s="38">
        <f t="shared" ref="Q109" si="332">(N$11-N109)/$F$11</f>
        <v>4.4654228312989921E-4</v>
      </c>
      <c r="R109" s="38">
        <v>0.12501851851851839</v>
      </c>
      <c r="S109" s="38">
        <v>1.0874281448732037E-2</v>
      </c>
      <c r="T109" s="38">
        <v>0.23999176316383108</v>
      </c>
      <c r="U109" s="38">
        <v>7.3532448984060639E-2</v>
      </c>
      <c r="V109" s="42" t="str">
        <f t="shared" si="211"/>
        <v/>
      </c>
      <c r="W109" s="42"/>
      <c r="X109" s="42"/>
      <c r="Y109" s="43"/>
      <c r="Z109" s="43"/>
      <c r="AA109" s="43"/>
      <c r="AB109" s="42"/>
      <c r="AC109" s="42"/>
      <c r="AD109" s="42"/>
      <c r="AE109" s="43"/>
      <c r="AF109" s="43"/>
      <c r="AG109" s="43"/>
      <c r="AH109" s="43"/>
      <c r="AI109" s="43"/>
      <c r="AJ109" s="43"/>
      <c r="AK109" s="53"/>
    </row>
    <row r="110" spans="1:37" ht="30" x14ac:dyDescent="0.25">
      <c r="A110" s="5">
        <v>101</v>
      </c>
      <c r="B110" t="s">
        <v>23</v>
      </c>
      <c r="C110" t="s">
        <v>23</v>
      </c>
      <c r="D110" t="s">
        <v>18</v>
      </c>
      <c r="E110" s="10" t="s">
        <v>60</v>
      </c>
      <c r="F110" s="8">
        <f t="shared" si="208"/>
        <v>49.1897535634604</v>
      </c>
      <c r="G110" s="1">
        <v>39.072570716267101</v>
      </c>
      <c r="H110" s="1">
        <v>10.1171828471933</v>
      </c>
      <c r="I110" s="13">
        <f>($G$8-G110)/$F$8</f>
        <v>1.7314708861607336E-2</v>
      </c>
      <c r="J110" s="14">
        <f>($H$8-H110)/$F$8</f>
        <v>6.61469857347778E-2</v>
      </c>
      <c r="K110" s="14">
        <f t="shared" ref="K110" si="333">SUM(I110:J110)</f>
        <v>8.3461694596385139E-2</v>
      </c>
      <c r="L110" s="1">
        <v>7.3250726629749696</v>
      </c>
      <c r="M110" s="1">
        <v>6.4905944183345996</v>
      </c>
      <c r="N110" s="1">
        <v>3.1577266909877002</v>
      </c>
      <c r="O110" s="14">
        <f>(L$8-L110)/$F$8</f>
        <v>4.2334947682720934E-4</v>
      </c>
      <c r="P110" s="14">
        <f t="shared" ref="P110" si="334">(M$8-M110)/$F$8</f>
        <v>1.78797213660685E-2</v>
      </c>
      <c r="Q110" s="14">
        <f t="shared" ref="Q110" si="335">(N$8-N110)/$F$8</f>
        <v>-9.8836198128967874E-4</v>
      </c>
      <c r="R110" s="14">
        <v>8.9872685185185097E-2</v>
      </c>
      <c r="S110" s="14">
        <v>2.1921535213745513E-2</v>
      </c>
      <c r="T110" s="14">
        <v>0.25533739402824851</v>
      </c>
      <c r="U110" s="14">
        <v>8.1158957505112483E-2</v>
      </c>
      <c r="V110" s="8">
        <f t="shared" si="211"/>
        <v>50.28</v>
      </c>
      <c r="W110" s="1">
        <v>34.700000000000003</v>
      </c>
      <c r="X110" s="1">
        <v>15.58</v>
      </c>
      <c r="Y110" s="14">
        <f>($W$8-W110)/$V$8</f>
        <v>-2.302820955670784E-3</v>
      </c>
      <c r="Z110" s="14">
        <f>($X$8-X110)/$V$8</f>
        <v>3.7420840529648842E-2</v>
      </c>
      <c r="AA110" s="14">
        <f t="shared" ref="AA110:AA111" si="336">SUM(Y110:Z110)</f>
        <v>3.511801957397806E-2</v>
      </c>
      <c r="AB110" s="1">
        <v>5.85</v>
      </c>
      <c r="AC110" s="1">
        <v>5.38</v>
      </c>
      <c r="AD110" s="1">
        <v>1.35</v>
      </c>
      <c r="AE110" s="14">
        <f>(AB$8-AB110)/$V$8</f>
        <v>-1.2473613509882929E-2</v>
      </c>
      <c r="AF110" s="14">
        <f t="shared" ref="AF110" si="337">(AC$8-AC110)/$V$8</f>
        <v>6.7165611207062091E-3</v>
      </c>
      <c r="AG110" s="14">
        <f t="shared" ref="AG110" si="338">(AD$8-AD110)/$V$8</f>
        <v>3.2623296872001523E-3</v>
      </c>
      <c r="AH110" s="14">
        <v>8.1000000000000003E-2</v>
      </c>
      <c r="AI110" s="14">
        <v>-3.3999999999999998E-3</v>
      </c>
      <c r="AJ110" s="14">
        <v>0.11119999999999999</v>
      </c>
      <c r="AK110" s="49">
        <v>3.5200000000000002E-2</v>
      </c>
    </row>
    <row r="111" spans="1:37" s="7" customFormat="1" ht="30" x14ac:dyDescent="0.25">
      <c r="A111" s="5">
        <v>102</v>
      </c>
      <c r="B111" s="7" t="s">
        <v>24</v>
      </c>
      <c r="C111" s="7" t="s">
        <v>22</v>
      </c>
      <c r="D111" s="7" t="s">
        <v>18</v>
      </c>
      <c r="E111" s="10" t="s">
        <v>60</v>
      </c>
      <c r="F111" s="16" t="str">
        <f t="shared" si="208"/>
        <v/>
      </c>
      <c r="G111" s="17"/>
      <c r="H111" s="17"/>
      <c r="I111" s="24"/>
      <c r="J111" s="19"/>
      <c r="K111" s="19"/>
      <c r="L111" s="17"/>
      <c r="M111" s="17"/>
      <c r="N111" s="17"/>
      <c r="O111" s="19"/>
      <c r="P111" s="19"/>
      <c r="Q111" s="19"/>
      <c r="R111" s="19"/>
      <c r="S111" s="19"/>
      <c r="T111" s="19"/>
      <c r="U111" s="19"/>
      <c r="V111" s="8">
        <f t="shared" si="211"/>
        <v>52.07</v>
      </c>
      <c r="W111" s="15">
        <v>34.32</v>
      </c>
      <c r="X111" s="15">
        <v>17.75</v>
      </c>
      <c r="Y111" s="20">
        <f>($W$9-W111)/$V$9</f>
        <v>3.8057267125770362E-3</v>
      </c>
      <c r="Z111" s="20">
        <f>($X$9-X111)/$V$9</f>
        <v>5.255527364987312E-2</v>
      </c>
      <c r="AA111" s="20">
        <f t="shared" si="336"/>
        <v>5.6361000362450155E-2</v>
      </c>
      <c r="AB111" s="15">
        <v>5.28</v>
      </c>
      <c r="AC111" s="15">
        <v>5.46</v>
      </c>
      <c r="AD111" s="15">
        <v>1.46</v>
      </c>
      <c r="AE111" s="14">
        <f>(AB$9-AB111)/$V$9</f>
        <v>-1.1779630300833642E-2</v>
      </c>
      <c r="AF111" s="14">
        <f t="shared" ref="AF111" si="339">(AC$9-AC111)/$V$9</f>
        <v>1.2685755708590072E-2</v>
      </c>
      <c r="AG111" s="14">
        <f t="shared" ref="AG111" si="340">(AD$9-AD111)/$V$9</f>
        <v>2.718376223269303E-3</v>
      </c>
      <c r="AH111" s="20">
        <v>7.5999999999999998E-2</v>
      </c>
      <c r="AI111" s="20">
        <v>6.1000000000000004E-3</v>
      </c>
      <c r="AJ111" s="20">
        <v>0.1404</v>
      </c>
      <c r="AK111" s="51">
        <v>5.6399999999999999E-2</v>
      </c>
    </row>
    <row r="112" spans="1:37" s="7" customFormat="1" ht="30" x14ac:dyDescent="0.25">
      <c r="A112" s="5">
        <v>103</v>
      </c>
      <c r="B112" s="7" t="s">
        <v>22</v>
      </c>
      <c r="C112" s="7" t="s">
        <v>25</v>
      </c>
      <c r="D112" s="7" t="s">
        <v>18</v>
      </c>
      <c r="E112" s="10" t="s">
        <v>60</v>
      </c>
      <c r="F112" s="8">
        <f t="shared" si="208"/>
        <v>47.673459736704835</v>
      </c>
      <c r="G112" s="15">
        <v>37.950803661529903</v>
      </c>
      <c r="H112" s="15">
        <v>9.72265607517493</v>
      </c>
      <c r="I112" s="25">
        <f>($G$10-G112)/$F$10</f>
        <v>2.5050711817034298E-2</v>
      </c>
      <c r="J112" s="20">
        <f>($H$10-H112)/$F$10</f>
        <v>7.1981296152471438E-2</v>
      </c>
      <c r="K112" s="20">
        <f t="shared" ref="K112:K113" si="341">SUM(I112:J112)</f>
        <v>9.7032007969505729E-2</v>
      </c>
      <c r="L112" s="15">
        <v>5.9404592138139698</v>
      </c>
      <c r="M112" s="15">
        <v>6.2301666666751103</v>
      </c>
      <c r="N112" s="15">
        <v>3.1208827174669</v>
      </c>
      <c r="O112" s="20">
        <f>(L$10-L112)/$F$10</f>
        <v>1.2702839370389986E-3</v>
      </c>
      <c r="P112" s="20">
        <f t="shared" ref="P112" si="342">(M$10-M112)/$F$10</f>
        <v>2.1137959099024876E-2</v>
      </c>
      <c r="Q112" s="20">
        <f t="shared" ref="Q112" si="343">(N$10-N112)/$F$10</f>
        <v>2.6424687809722082E-3</v>
      </c>
      <c r="R112" s="20">
        <v>3.8302469135802458E-2</v>
      </c>
      <c r="S112" s="20">
        <v>3.2292377829351571E-2</v>
      </c>
      <c r="T112" s="20">
        <v>0.27427381578432297</v>
      </c>
      <c r="U112" s="20">
        <v>9.3907863337824415E-2</v>
      </c>
      <c r="V112" s="16" t="str">
        <f t="shared" si="211"/>
        <v/>
      </c>
      <c r="W112" s="17"/>
      <c r="X112" s="17"/>
      <c r="Y112" s="19"/>
      <c r="Z112" s="19"/>
      <c r="AA112" s="19"/>
      <c r="AB112" s="17"/>
      <c r="AC112" s="17"/>
      <c r="AD112" s="17"/>
      <c r="AE112" s="19"/>
      <c r="AF112" s="19"/>
      <c r="AG112" s="19"/>
      <c r="AH112" s="19"/>
      <c r="AI112" s="19"/>
      <c r="AJ112" s="19"/>
      <c r="AK112" s="47"/>
    </row>
    <row r="113" spans="1:37" s="7" customFormat="1" ht="30" x14ac:dyDescent="0.25">
      <c r="A113" s="33">
        <v>104</v>
      </c>
      <c r="B113" s="35" t="s">
        <v>22</v>
      </c>
      <c r="C113" s="35" t="s">
        <v>26</v>
      </c>
      <c r="D113" s="35" t="s">
        <v>18</v>
      </c>
      <c r="E113" s="39" t="s">
        <v>60</v>
      </c>
      <c r="F113" s="36">
        <f t="shared" si="208"/>
        <v>46.189864126259003</v>
      </c>
      <c r="G113" s="36">
        <v>35.599796248754103</v>
      </c>
      <c r="H113" s="36">
        <v>10.5900678775049</v>
      </c>
      <c r="I113" s="44">
        <f>($G$11-G113)/$F$11</f>
        <v>1.1834881460129855E-2</v>
      </c>
      <c r="J113" s="41">
        <f>($H$11-H113)/$F$11</f>
        <v>6.2547651360769105E-2</v>
      </c>
      <c r="K113" s="41">
        <f t="shared" si="341"/>
        <v>7.4382532820898961E-2</v>
      </c>
      <c r="L113" s="36">
        <v>5.5898317006643001</v>
      </c>
      <c r="M113" s="36">
        <v>5.6172848302359304</v>
      </c>
      <c r="N113" s="36">
        <v>2.7362334022746899</v>
      </c>
      <c r="O113" s="41">
        <f>(L$11-L113)/$F$11</f>
        <v>-1.7875448389888004E-3</v>
      </c>
      <c r="P113" s="41">
        <f t="shared" ref="P113" si="344">(M$11-M113)/$F$11</f>
        <v>1.3619913155675796E-2</v>
      </c>
      <c r="Q113" s="41">
        <f t="shared" ref="Q113" si="345">(N$11-N113)/$F$11</f>
        <v>2.5131434416843015E-6</v>
      </c>
      <c r="R113" s="41">
        <v>9.0129629629629449E-2</v>
      </c>
      <c r="S113" s="41">
        <v>1.3590798456427078E-2</v>
      </c>
      <c r="T113" s="41">
        <v>0.22045936660240095</v>
      </c>
      <c r="U113" s="41">
        <v>7.0164418695505382E-2</v>
      </c>
      <c r="V113" s="42" t="str">
        <f t="shared" si="211"/>
        <v/>
      </c>
      <c r="W113" s="42"/>
      <c r="X113" s="42"/>
      <c r="Y113" s="43"/>
      <c r="Z113" s="43"/>
      <c r="AA113" s="43"/>
      <c r="AB113" s="42"/>
      <c r="AC113" s="42"/>
      <c r="AD113" s="42"/>
      <c r="AE113" s="43"/>
      <c r="AF113" s="43"/>
      <c r="AG113" s="43"/>
      <c r="AH113" s="43"/>
      <c r="AI113" s="43"/>
      <c r="AJ113" s="43"/>
      <c r="AK113" s="53"/>
    </row>
    <row r="114" spans="1:37" s="7" customFormat="1" ht="30" x14ac:dyDescent="0.25">
      <c r="A114" s="5">
        <v>105</v>
      </c>
      <c r="B114" s="7" t="s">
        <v>23</v>
      </c>
      <c r="C114" s="7" t="s">
        <v>23</v>
      </c>
      <c r="D114" s="7" t="s">
        <v>18</v>
      </c>
      <c r="E114" s="10" t="s">
        <v>57</v>
      </c>
      <c r="F114" s="8">
        <f t="shared" si="208"/>
        <v>57.524071428107803</v>
      </c>
      <c r="G114" s="15">
        <v>40.6791244008147</v>
      </c>
      <c r="H114" s="15">
        <v>16.844947027293099</v>
      </c>
      <c r="I114" s="25">
        <f>($G$8-G114)/$F$8</f>
        <v>-1.2619736523965454E-2</v>
      </c>
      <c r="J114" s="20">
        <f>($H$8-H114)/$F$8</f>
        <v>-5.9209478448939604E-2</v>
      </c>
      <c r="K114" s="20">
        <f t="shared" ref="K114" si="346">SUM(I114:J114)</f>
        <v>-7.1829214972905064E-2</v>
      </c>
      <c r="L114" s="15">
        <v>7.9661586104497797</v>
      </c>
      <c r="M114" s="15">
        <v>7.5284671229003202</v>
      </c>
      <c r="N114" s="15">
        <v>3.0853217234946202</v>
      </c>
      <c r="O114" s="20">
        <f>(L$8-L114)/$F$8</f>
        <v>-1.1521817663695016E-2</v>
      </c>
      <c r="P114" s="20">
        <f t="shared" ref="P114" si="347">(M$8-M114)/$F$8</f>
        <v>-1.4586574822847628E-3</v>
      </c>
      <c r="Q114" s="20">
        <f t="shared" ref="Q114" si="348">(N$8-N114)/$F$8</f>
        <v>3.6073862201578213E-4</v>
      </c>
      <c r="R114" s="20">
        <v>0.28223379629629602</v>
      </c>
      <c r="S114" s="20">
        <v>-1.8294287102875728E-2</v>
      </c>
      <c r="T114" s="20">
        <v>-0.23985128471608852</v>
      </c>
      <c r="U114" s="20">
        <v>-7.4522109393439839E-2</v>
      </c>
      <c r="V114" s="8">
        <f t="shared" si="211"/>
        <v>52.79</v>
      </c>
      <c r="W114" s="15">
        <v>34.4</v>
      </c>
      <c r="X114" s="15">
        <v>18.39</v>
      </c>
      <c r="Y114" s="20">
        <f>($W$8-W114)/$V$8</f>
        <v>3.4542314335060395E-3</v>
      </c>
      <c r="Z114" s="20">
        <f>($X$8-X114)/$V$8</f>
        <v>-1.6503550182306648E-2</v>
      </c>
      <c r="AA114" s="20">
        <f t="shared" ref="AA114:AA115" si="349">SUM(Y114:Z114)</f>
        <v>-1.3049318748800609E-2</v>
      </c>
      <c r="AB114" s="15">
        <v>5.0999999999999996</v>
      </c>
      <c r="AC114" s="15">
        <v>5.66</v>
      </c>
      <c r="AD114" s="15">
        <v>1.5</v>
      </c>
      <c r="AE114" s="20">
        <f>(AB$8-AB114)/$V$8</f>
        <v>1.9190174630589242E-3</v>
      </c>
      <c r="AF114" s="20">
        <f t="shared" ref="AF114" si="350">(AC$8-AC114)/$V$8</f>
        <v>1.3433122241412452E-3</v>
      </c>
      <c r="AG114" s="20">
        <f t="shared" ref="AG114" si="351">(AD$8-AD114)/$V$8</f>
        <v>3.8380349261178312E-4</v>
      </c>
      <c r="AH114" s="20">
        <v>6.6000000000000003E-2</v>
      </c>
      <c r="AI114" s="20">
        <v>5.3E-3</v>
      </c>
      <c r="AJ114" s="20">
        <v>-4.9299999999999997E-2</v>
      </c>
      <c r="AK114" s="51">
        <v>-1.2999999999999999E-2</v>
      </c>
    </row>
    <row r="115" spans="1:37" s="7" customFormat="1" ht="30" x14ac:dyDescent="0.25">
      <c r="A115" s="5">
        <v>106</v>
      </c>
      <c r="B115" s="7" t="s">
        <v>24</v>
      </c>
      <c r="C115" s="7" t="s">
        <v>22</v>
      </c>
      <c r="D115" s="7" t="s">
        <v>18</v>
      </c>
      <c r="E115" s="10" t="s">
        <v>57</v>
      </c>
      <c r="F115" s="16" t="str">
        <f t="shared" si="208"/>
        <v/>
      </c>
      <c r="G115" s="17"/>
      <c r="H115" s="17"/>
      <c r="I115" s="24"/>
      <c r="J115" s="19"/>
      <c r="K115" s="19"/>
      <c r="L115" s="17"/>
      <c r="M115" s="17"/>
      <c r="N115" s="17"/>
      <c r="O115" s="19"/>
      <c r="P115" s="19"/>
      <c r="Q115" s="19"/>
      <c r="R115" s="19"/>
      <c r="S115" s="19"/>
      <c r="T115" s="19"/>
      <c r="U115" s="19"/>
      <c r="V115" s="8">
        <f t="shared" si="211"/>
        <v>56.120000000000005</v>
      </c>
      <c r="W115" s="15">
        <v>34.380000000000003</v>
      </c>
      <c r="X115" s="15">
        <v>21.74</v>
      </c>
      <c r="Y115" s="20">
        <f>($W$9-W115)/$V$9</f>
        <v>2.7183762232692748E-3</v>
      </c>
      <c r="Z115" s="20">
        <f>($X$9-X115)/$V$9</f>
        <v>-1.9753533889090246E-2</v>
      </c>
      <c r="AA115" s="20">
        <f t="shared" si="349"/>
        <v>-1.703515766582097E-2</v>
      </c>
      <c r="AB115" s="15">
        <v>4.6100000000000003</v>
      </c>
      <c r="AC115" s="15">
        <v>6.0600000000000005</v>
      </c>
      <c r="AD115" s="15">
        <v>1.58</v>
      </c>
      <c r="AE115" s="20">
        <f>(AB$9-AB115)/$V$9</f>
        <v>3.6245016310256569E-4</v>
      </c>
      <c r="AF115" s="20">
        <f t="shared" ref="AF115" si="352">(AC$9-AC115)/$V$9</f>
        <v>1.8122508155128606E-3</v>
      </c>
      <c r="AG115" s="20">
        <f t="shared" ref="AG115" si="353">(AD$9-AD115)/$V$9</f>
        <v>5.4367524465386062E-4</v>
      </c>
      <c r="AH115" s="20">
        <v>8.6999999999999994E-2</v>
      </c>
      <c r="AI115" s="20">
        <v>4.4000000000000003E-3</v>
      </c>
      <c r="AJ115" s="20">
        <v>-5.2600000000000001E-2</v>
      </c>
      <c r="AK115" s="51">
        <v>-1.7000000000000001E-2</v>
      </c>
    </row>
    <row r="116" spans="1:37" s="7" customFormat="1" ht="30" x14ac:dyDescent="0.25">
      <c r="A116" s="5">
        <v>107</v>
      </c>
      <c r="B116" s="7" t="s">
        <v>22</v>
      </c>
      <c r="C116" s="7" t="s">
        <v>25</v>
      </c>
      <c r="D116" s="7" t="s">
        <v>18</v>
      </c>
      <c r="E116" s="10" t="s">
        <v>57</v>
      </c>
      <c r="F116" s="8">
        <f t="shared" si="208"/>
        <v>56.539199366360407</v>
      </c>
      <c r="G116" s="15">
        <v>39.617428495107902</v>
      </c>
      <c r="H116" s="15">
        <v>16.921770871252502</v>
      </c>
      <c r="I116" s="25">
        <f>($G$10-G116)/$F$10</f>
        <v>-6.5163044590137312E-3</v>
      </c>
      <c r="J116" s="20">
        <f>($H$10-H116)/$F$10</f>
        <v>-6.4374870731851747E-2</v>
      </c>
      <c r="K116" s="20">
        <f t="shared" ref="K116:K117" si="354">SUM(I116:J116)</f>
        <v>-7.0891175190865477E-2</v>
      </c>
      <c r="L116" s="15">
        <v>6.4025370423150303</v>
      </c>
      <c r="M116" s="15">
        <v>7.3225184437281898</v>
      </c>
      <c r="N116" s="15">
        <v>3.23307794549084</v>
      </c>
      <c r="O116" s="20">
        <f>(L$10-L116)/$F$10</f>
        <v>-7.4817867385065066E-3</v>
      </c>
      <c r="P116" s="20">
        <f t="shared" ref="P116" si="355">(M$10-M116)/$F$10</f>
        <v>4.4806799055257732E-4</v>
      </c>
      <c r="Q116" s="20">
        <f t="shared" ref="Q116" si="356">(N$10-N116)/$F$10</f>
        <v>5.1741428894043387E-4</v>
      </c>
      <c r="R116" s="20">
        <v>0.14101851851851838</v>
      </c>
      <c r="S116" s="20">
        <v>-1.0204892297952517E-2</v>
      </c>
      <c r="T116" s="20">
        <v>-0.26308820445910075</v>
      </c>
      <c r="U116" s="20">
        <v>-7.4596310860806758E-2</v>
      </c>
      <c r="V116" s="16" t="str">
        <f t="shared" si="211"/>
        <v/>
      </c>
      <c r="W116" s="17"/>
      <c r="X116" s="17"/>
      <c r="Y116" s="19"/>
      <c r="Z116" s="19"/>
      <c r="AA116" s="19"/>
      <c r="AB116" s="17"/>
      <c r="AC116" s="17"/>
      <c r="AD116" s="17"/>
      <c r="AE116" s="19"/>
      <c r="AF116" s="19"/>
      <c r="AG116" s="19"/>
      <c r="AH116" s="19"/>
      <c r="AI116" s="19"/>
      <c r="AJ116" s="19"/>
      <c r="AK116" s="47"/>
    </row>
    <row r="117" spans="1:37" s="7" customFormat="1" ht="30" x14ac:dyDescent="0.25">
      <c r="A117" s="33">
        <v>108</v>
      </c>
      <c r="B117" s="35" t="s">
        <v>22</v>
      </c>
      <c r="C117" s="35" t="s">
        <v>26</v>
      </c>
      <c r="D117" s="35" t="s">
        <v>18</v>
      </c>
      <c r="E117" s="39" t="s">
        <v>57</v>
      </c>
      <c r="F117" s="36">
        <f t="shared" si="208"/>
        <v>53.053813412877901</v>
      </c>
      <c r="G117" s="36">
        <v>36.3679314983791</v>
      </c>
      <c r="H117" s="36">
        <v>16.6858819144988</v>
      </c>
      <c r="I117" s="44">
        <f>($G$11-G117)/$F$11</f>
        <v>-3.5580931168330632E-3</v>
      </c>
      <c r="J117" s="41">
        <f>($H$11-H117)/$F$11</f>
        <v>-5.9608844572922044E-2</v>
      </c>
      <c r="K117" s="41">
        <f t="shared" si="354"/>
        <v>-6.3166937689755107E-2</v>
      </c>
      <c r="L117" s="36">
        <v>5.7154523966808499</v>
      </c>
      <c r="M117" s="36">
        <v>6.2824751990685703</v>
      </c>
      <c r="N117" s="36">
        <v>2.7135575870505102</v>
      </c>
      <c r="O117" s="41">
        <f>(L$11-L117)/$F$11</f>
        <v>-4.3049090415392711E-3</v>
      </c>
      <c r="P117" s="41">
        <f t="shared" ref="P117" si="357">(M$11-M117)/$F$11</f>
        <v>2.8989290041448758E-4</v>
      </c>
      <c r="Q117" s="41">
        <f t="shared" ref="Q117" si="358">(N$11-N117)/$F$11</f>
        <v>4.5692302429028758E-4</v>
      </c>
      <c r="R117" s="41">
        <v>0.18157407407407392</v>
      </c>
      <c r="S117" s="41">
        <v>-7.692909825655736E-3</v>
      </c>
      <c r="T117" s="41">
        <v>-0.22825680693281458</v>
      </c>
      <c r="U117" s="41">
        <v>-6.8011875946146993E-2</v>
      </c>
      <c r="V117" s="42" t="str">
        <f t="shared" si="211"/>
        <v/>
      </c>
      <c r="W117" s="42"/>
      <c r="X117" s="42"/>
      <c r="Y117" s="43"/>
      <c r="Z117" s="43"/>
      <c r="AA117" s="43"/>
      <c r="AB117" s="42"/>
      <c r="AC117" s="42"/>
      <c r="AD117" s="42"/>
      <c r="AE117" s="43"/>
      <c r="AF117" s="43"/>
      <c r="AG117" s="43"/>
      <c r="AH117" s="43"/>
      <c r="AI117" s="43"/>
      <c r="AJ117" s="43"/>
      <c r="AK117" s="53"/>
    </row>
  </sheetData>
  <autoFilter ref="A1:AK117" xr:uid="{38FC8C37-DD55-46B7-BFEC-BCB02AEC2B7D}"/>
  <phoneticPr fontId="3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E8E5E-F989-4E74-B605-9DB0DB62D9F5}">
  <dimension ref="A1:R38"/>
  <sheetViews>
    <sheetView workbookViewId="0">
      <selection activeCell="B2" sqref="B2"/>
    </sheetView>
  </sheetViews>
  <sheetFormatPr defaultRowHeight="15" x14ac:dyDescent="0.25"/>
  <cols>
    <col min="1" max="1" width="12" bestFit="1" customWidth="1"/>
    <col min="2" max="2" width="18.140625" bestFit="1" customWidth="1"/>
    <col min="3" max="3" width="4.28515625" bestFit="1" customWidth="1"/>
    <col min="4" max="4" width="13.42578125" bestFit="1" customWidth="1"/>
    <col min="5" max="5" width="17" bestFit="1" customWidth="1"/>
    <col min="6" max="6" width="15.42578125" bestFit="1" customWidth="1"/>
    <col min="7" max="7" width="14.7109375" bestFit="1" customWidth="1"/>
    <col min="8" max="8" width="9" bestFit="1" customWidth="1"/>
    <col min="9" max="9" width="18.85546875" bestFit="1" customWidth="1"/>
    <col min="10" max="10" width="10" customWidth="1"/>
  </cols>
  <sheetData>
    <row r="1" spans="1:18" ht="18.75" x14ac:dyDescent="0.3">
      <c r="A1" s="54" t="s">
        <v>47</v>
      </c>
      <c r="B1" t="s">
        <v>109</v>
      </c>
    </row>
    <row r="2" spans="1:18" x14ac:dyDescent="0.25"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74</v>
      </c>
    </row>
    <row r="4" spans="1:18" x14ac:dyDescent="0.25">
      <c r="A4" t="s">
        <v>18</v>
      </c>
      <c r="B4" t="s">
        <v>91</v>
      </c>
    </row>
    <row r="5" spans="1:18" x14ac:dyDescent="0.25">
      <c r="C5" t="s">
        <v>75</v>
      </c>
      <c r="D5" s="1">
        <v>5.5946397414669198</v>
      </c>
      <c r="E5" s="1">
        <v>6.9120020336836498</v>
      </c>
      <c r="F5" s="1">
        <v>3.1495378507432998</v>
      </c>
      <c r="G5" s="1">
        <v>37.7553565698638</v>
      </c>
      <c r="H5" s="1">
        <v>9.9237510418611095</v>
      </c>
      <c r="I5" s="1">
        <v>22.09917694396993</v>
      </c>
      <c r="J5" s="1">
        <v>47.679107611724909</v>
      </c>
      <c r="R5" s="14"/>
    </row>
    <row r="6" spans="1:18" x14ac:dyDescent="0.25">
      <c r="C6" t="s">
        <v>50</v>
      </c>
      <c r="D6" s="1">
        <v>4.4400000000000004</v>
      </c>
      <c r="E6" s="1">
        <v>5.43</v>
      </c>
      <c r="F6" s="1">
        <v>1.51</v>
      </c>
      <c r="G6" s="1">
        <v>33.51</v>
      </c>
      <c r="H6" s="1">
        <v>15.57</v>
      </c>
      <c r="I6" s="1">
        <v>22.129999999999995</v>
      </c>
      <c r="J6" s="1">
        <v>49.08</v>
      </c>
      <c r="R6" s="14"/>
    </row>
    <row r="7" spans="1:18" x14ac:dyDescent="0.25">
      <c r="I7" s="1"/>
      <c r="J7" s="1"/>
      <c r="R7" s="14"/>
    </row>
    <row r="8" spans="1:18" x14ac:dyDescent="0.25">
      <c r="B8" t="s">
        <v>92</v>
      </c>
      <c r="I8" s="1"/>
      <c r="J8" s="1"/>
      <c r="R8" s="14"/>
    </row>
    <row r="9" spans="1:18" x14ac:dyDescent="0.25">
      <c r="C9" t="s">
        <v>75</v>
      </c>
      <c r="D9" s="1">
        <v>5.1933671577836504</v>
      </c>
      <c r="E9" s="1">
        <v>7.0221091023476898</v>
      </c>
      <c r="F9" s="1">
        <v>3.2615023253661399</v>
      </c>
      <c r="G9" s="1">
        <v>38.136273649071299</v>
      </c>
      <c r="H9" s="1">
        <v>11.4579902152751</v>
      </c>
      <c r="I9" s="1">
        <v>22.659295063573822</v>
      </c>
      <c r="J9" s="1">
        <v>49.594263864346402</v>
      </c>
      <c r="R9" s="14"/>
    </row>
    <row r="10" spans="1:18" x14ac:dyDescent="0.25">
      <c r="C10" s="1"/>
      <c r="D10" s="1"/>
      <c r="E10" s="1"/>
      <c r="F10" s="12"/>
      <c r="I10" s="1"/>
      <c r="J10" s="1"/>
      <c r="R10" s="14"/>
    </row>
    <row r="11" spans="1:18" x14ac:dyDescent="0.25">
      <c r="B11" t="s">
        <v>93</v>
      </c>
      <c r="I11" s="1"/>
      <c r="J11" s="1"/>
      <c r="R11" s="14"/>
    </row>
    <row r="12" spans="1:18" x14ac:dyDescent="0.25">
      <c r="C12" t="s">
        <v>75</v>
      </c>
      <c r="D12" s="1">
        <v>4.9661080367964399</v>
      </c>
      <c r="E12" s="1">
        <v>6.5044629734717603</v>
      </c>
      <c r="F12" s="1">
        <v>3.0052499613944899</v>
      </c>
      <c r="G12" s="1">
        <v>36.132267287241902</v>
      </c>
      <c r="H12" s="1">
        <v>12.575740408308601</v>
      </c>
      <c r="I12" s="1">
        <v>21.65644631557921</v>
      </c>
      <c r="J12" s="1">
        <v>48.708007695550506</v>
      </c>
      <c r="R12" s="14"/>
    </row>
    <row r="13" spans="1:18" x14ac:dyDescent="0.25">
      <c r="I13" s="1"/>
      <c r="J13" s="1"/>
      <c r="R13" s="14"/>
    </row>
    <row r="14" spans="1:18" ht="45" x14ac:dyDescent="0.25">
      <c r="B14" s="2" t="s">
        <v>106</v>
      </c>
      <c r="I14" s="1"/>
      <c r="J14" s="1"/>
      <c r="R14" s="14"/>
    </row>
    <row r="15" spans="1:18" x14ac:dyDescent="0.25">
      <c r="C15" t="s">
        <v>75</v>
      </c>
      <c r="D15" s="1">
        <v>7.3477934334147603</v>
      </c>
      <c r="E15" s="1">
        <v>7.4501823401868599</v>
      </c>
      <c r="F15" s="1">
        <v>3.1046822279199802</v>
      </c>
      <c r="G15" s="1">
        <v>40.001834945491503</v>
      </c>
      <c r="H15" s="1">
        <v>13.667229700746899</v>
      </c>
      <c r="I15" s="1">
        <v>22.099176943969901</v>
      </c>
      <c r="J15" s="1">
        <v>53.669064646238404</v>
      </c>
      <c r="R15" s="14"/>
    </row>
    <row r="16" spans="1:18" x14ac:dyDescent="0.25">
      <c r="C16" t="s">
        <v>50</v>
      </c>
      <c r="D16" s="1">
        <v>5.2</v>
      </c>
      <c r="E16" s="1">
        <v>5.73</v>
      </c>
      <c r="F16" s="1">
        <v>1.52</v>
      </c>
      <c r="G16" s="1">
        <v>34.58</v>
      </c>
      <c r="H16" s="1">
        <v>17.53</v>
      </c>
      <c r="I16" s="1">
        <v>22.13</v>
      </c>
      <c r="J16" s="1">
        <v>52.11</v>
      </c>
      <c r="R16" s="14"/>
    </row>
    <row r="17" spans="1:18" x14ac:dyDescent="0.25">
      <c r="I17" s="1"/>
      <c r="J17" s="1"/>
      <c r="R17" s="14"/>
    </row>
    <row r="18" spans="1:18" x14ac:dyDescent="0.25">
      <c r="B18" t="s">
        <v>94</v>
      </c>
      <c r="I18" s="1"/>
      <c r="J18" s="1"/>
      <c r="R18" s="14"/>
    </row>
    <row r="19" spans="1:18" x14ac:dyDescent="0.25">
      <c r="C19" t="s">
        <v>50</v>
      </c>
      <c r="D19" s="1">
        <v>4.63</v>
      </c>
      <c r="E19" s="1">
        <v>6.16</v>
      </c>
      <c r="F19" s="1">
        <v>1.61</v>
      </c>
      <c r="G19" s="1">
        <v>34.53</v>
      </c>
      <c r="H19" s="1">
        <v>20.65</v>
      </c>
      <c r="I19" s="1">
        <v>22.130000000000003</v>
      </c>
      <c r="J19" s="1">
        <v>55.18</v>
      </c>
      <c r="R19" s="14"/>
    </row>
    <row r="20" spans="1:18" x14ac:dyDescent="0.25">
      <c r="I20" s="1"/>
      <c r="J20" s="1"/>
      <c r="R20" s="14"/>
    </row>
    <row r="21" spans="1:18" x14ac:dyDescent="0.25">
      <c r="B21" t="s">
        <v>95</v>
      </c>
      <c r="I21" s="1"/>
      <c r="J21" s="1"/>
      <c r="R21" s="14"/>
    </row>
    <row r="22" spans="1:18" x14ac:dyDescent="0.25">
      <c r="C22" t="s">
        <v>75</v>
      </c>
      <c r="D22" s="1">
        <v>6.0075256332896299</v>
      </c>
      <c r="E22" s="1">
        <v>7.3461748208040598</v>
      </c>
      <c r="F22" s="1">
        <v>3.2603955575088799</v>
      </c>
      <c r="G22" s="1">
        <v>39.273391075176399</v>
      </c>
      <c r="H22" s="1">
        <v>13.5230094146151</v>
      </c>
      <c r="I22" s="1">
        <v>22.659295063573829</v>
      </c>
      <c r="J22" s="1">
        <v>52.796400489791495</v>
      </c>
      <c r="R22" s="14"/>
    </row>
    <row r="23" spans="1:18" x14ac:dyDescent="0.25">
      <c r="I23" s="1"/>
      <c r="J23" s="1"/>
      <c r="R23" s="14"/>
    </row>
    <row r="24" spans="1:18" x14ac:dyDescent="0.25">
      <c r="B24" t="s">
        <v>96</v>
      </c>
      <c r="I24" s="1"/>
      <c r="J24" s="1"/>
      <c r="R24" s="14"/>
    </row>
    <row r="25" spans="1:18" x14ac:dyDescent="0.25">
      <c r="C25" t="s">
        <v>75</v>
      </c>
      <c r="D25" s="1">
        <v>5.5006302149964501</v>
      </c>
      <c r="E25" s="1">
        <v>6.2969413410290498</v>
      </c>
      <c r="F25" s="1">
        <v>2.7363588123476599</v>
      </c>
      <c r="G25" s="1">
        <v>36.190376683952401</v>
      </c>
      <c r="H25" s="1">
        <v>13.7113005899506</v>
      </c>
      <c r="I25" s="1">
        <v>21.656446315579242</v>
      </c>
      <c r="J25" s="1">
        <v>49.901677273903005</v>
      </c>
      <c r="R25" s="14"/>
    </row>
    <row r="26" spans="1:18" x14ac:dyDescent="0.25">
      <c r="I26" s="1"/>
      <c r="J26" s="1"/>
      <c r="R26" s="14"/>
    </row>
    <row r="27" spans="1:18" x14ac:dyDescent="0.25">
      <c r="A27" t="s">
        <v>19</v>
      </c>
      <c r="B27" t="s">
        <v>91</v>
      </c>
      <c r="C27" s="1"/>
      <c r="D27" s="1"/>
      <c r="E27" s="1"/>
      <c r="F27" s="12"/>
      <c r="I27" s="1"/>
      <c r="J27" s="1"/>
      <c r="R27" s="14"/>
    </row>
    <row r="28" spans="1:18" x14ac:dyDescent="0.25">
      <c r="C28" t="s">
        <v>75</v>
      </c>
      <c r="D28" s="1">
        <v>6.5343172598170796</v>
      </c>
      <c r="E28" s="1">
        <v>13.2153504538378</v>
      </c>
      <c r="F28" s="1">
        <v>5.0549253371609701</v>
      </c>
      <c r="G28" s="1">
        <v>46.903769994785897</v>
      </c>
      <c r="H28" s="1">
        <v>2.1312658580016901</v>
      </c>
      <c r="I28" s="1">
        <v>22.099176943970047</v>
      </c>
      <c r="J28" s="1">
        <v>49.035035852787587</v>
      </c>
      <c r="R28" s="14"/>
    </row>
    <row r="29" spans="1:18" x14ac:dyDescent="0.25">
      <c r="C29" t="s">
        <v>50</v>
      </c>
      <c r="D29" s="1">
        <v>4.8099999999999996</v>
      </c>
      <c r="E29" s="1">
        <v>11.01</v>
      </c>
      <c r="F29" s="1">
        <v>2.29</v>
      </c>
      <c r="G29" s="1">
        <v>40.25</v>
      </c>
      <c r="H29" s="1">
        <v>6.95</v>
      </c>
      <c r="I29" s="1">
        <v>22.14</v>
      </c>
      <c r="J29" s="1">
        <v>47.2</v>
      </c>
      <c r="R29" s="14"/>
    </row>
    <row r="30" spans="1:18" x14ac:dyDescent="0.25">
      <c r="C30" s="1"/>
      <c r="D30" s="1"/>
      <c r="E30" s="1"/>
      <c r="F30" s="12"/>
      <c r="I30" s="1"/>
      <c r="J30" s="1"/>
      <c r="R30" s="14"/>
    </row>
    <row r="31" spans="1:18" x14ac:dyDescent="0.25">
      <c r="A31" t="s">
        <v>20</v>
      </c>
      <c r="B31" t="s">
        <v>91</v>
      </c>
      <c r="C31" s="1"/>
      <c r="D31" s="1"/>
      <c r="E31" s="1"/>
      <c r="F31" s="12"/>
      <c r="I31" s="1"/>
      <c r="J31" s="1"/>
      <c r="R31" s="14"/>
    </row>
    <row r="32" spans="1:18" x14ac:dyDescent="0.25">
      <c r="C32" t="s">
        <v>75</v>
      </c>
      <c r="D32" s="1">
        <v>6.2008487462848398</v>
      </c>
      <c r="E32" s="1">
        <v>5.7272871962898</v>
      </c>
      <c r="F32" s="1">
        <v>2.5219402471319401</v>
      </c>
      <c r="G32" s="1">
        <v>36.549253133676501</v>
      </c>
      <c r="H32" s="1">
        <v>20.312653516939001</v>
      </c>
      <c r="I32" s="1">
        <v>22.099176943969923</v>
      </c>
      <c r="J32" s="1">
        <v>56.861906650615502</v>
      </c>
      <c r="R32" s="14"/>
    </row>
    <row r="33" spans="1:18" x14ac:dyDescent="0.25">
      <c r="C33" t="s">
        <v>50</v>
      </c>
      <c r="D33" s="1">
        <v>4.7439822564117877</v>
      </c>
      <c r="E33" s="1">
        <v>4.1131896566430379</v>
      </c>
      <c r="F33" s="1">
        <v>1.3364467456201461</v>
      </c>
      <c r="G33" s="1">
        <v>32.324752252608725</v>
      </c>
      <c r="H33" s="1">
        <v>30.7709057793856</v>
      </c>
      <c r="I33" s="1">
        <v>22.131133593933754</v>
      </c>
      <c r="J33" s="1">
        <v>63.095658031994326</v>
      </c>
      <c r="R33" s="14"/>
    </row>
    <row r="34" spans="1:18" x14ac:dyDescent="0.25">
      <c r="C34" s="1"/>
      <c r="D34" s="1"/>
      <c r="E34" s="1"/>
      <c r="F34" s="12"/>
      <c r="I34" s="1"/>
      <c r="J34" s="1"/>
      <c r="R34" s="14"/>
    </row>
    <row r="35" spans="1:18" x14ac:dyDescent="0.25">
      <c r="A35" t="s">
        <v>21</v>
      </c>
      <c r="B35" t="s">
        <v>91</v>
      </c>
      <c r="C35" s="1"/>
      <c r="D35" s="1"/>
      <c r="E35" s="1"/>
      <c r="F35" s="12"/>
      <c r="I35" s="1"/>
      <c r="J35" s="1"/>
      <c r="R35" s="14"/>
    </row>
    <row r="36" spans="1:18" x14ac:dyDescent="0.25">
      <c r="C36" t="s">
        <v>75</v>
      </c>
      <c r="D36" s="1">
        <v>4.7806184835573804</v>
      </c>
      <c r="E36" s="1">
        <v>3.1279555240210701</v>
      </c>
      <c r="F36" s="1">
        <v>2.7063033034808699</v>
      </c>
      <c r="G36" s="1">
        <v>32.714054255029197</v>
      </c>
      <c r="H36" s="1">
        <v>6.3978143365349798</v>
      </c>
      <c r="I36" s="1">
        <v>22.099176943969876</v>
      </c>
      <c r="J36" s="1">
        <v>39.111868591564175</v>
      </c>
      <c r="R36" s="14"/>
    </row>
    <row r="37" spans="1:18" x14ac:dyDescent="0.25">
      <c r="C37" t="s">
        <v>50</v>
      </c>
      <c r="D37" s="1">
        <v>3.39</v>
      </c>
      <c r="E37" s="1">
        <v>2.1799999999999997</v>
      </c>
      <c r="F37" s="1">
        <v>1.1499999999999999</v>
      </c>
      <c r="G37" s="1">
        <v>28.85</v>
      </c>
      <c r="H37" s="1">
        <v>12.37</v>
      </c>
      <c r="I37" s="1">
        <v>22.130000000000003</v>
      </c>
      <c r="J37" s="1">
        <v>41.22</v>
      </c>
      <c r="R37" s="14"/>
    </row>
    <row r="38" spans="1:18" x14ac:dyDescent="0.25">
      <c r="C38" t="s">
        <v>51</v>
      </c>
      <c r="R38" s="1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6506-FF40-4B56-B3D0-C7D5DD4221D1}">
  <dimension ref="A1:S319"/>
  <sheetViews>
    <sheetView zoomScaleNormal="100" workbookViewId="0">
      <selection activeCell="K11" sqref="K11"/>
    </sheetView>
  </sheetViews>
  <sheetFormatPr defaultRowHeight="15" x14ac:dyDescent="0.25"/>
  <cols>
    <col min="1" max="1" width="30.7109375" bestFit="1" customWidth="1"/>
    <col min="2" max="2" width="33.7109375" bestFit="1" customWidth="1"/>
    <col min="3" max="3" width="45.140625" bestFit="1" customWidth="1"/>
    <col min="4" max="4" width="46.7109375" bestFit="1" customWidth="1"/>
    <col min="5" max="5" width="30" bestFit="1" customWidth="1"/>
    <col min="6" max="6" width="39" bestFit="1" customWidth="1"/>
    <col min="7" max="7" width="40.5703125" bestFit="1" customWidth="1"/>
    <col min="8" max="8" width="23.7109375" bestFit="1" customWidth="1"/>
    <col min="9" max="9" width="38.28515625" bestFit="1" customWidth="1"/>
    <col min="10" max="10" width="32.140625" bestFit="1" customWidth="1"/>
    <col min="11" max="11" width="36.28515625" bestFit="1" customWidth="1"/>
    <col min="12" max="12" width="20.28515625" bestFit="1" customWidth="1"/>
    <col min="13" max="13" width="20.28515625" customWidth="1"/>
    <col min="14" max="14" width="16.85546875" bestFit="1" customWidth="1"/>
    <col min="15" max="15" width="29.7109375" bestFit="1" customWidth="1"/>
    <col min="16" max="16" width="10.7109375" bestFit="1" customWidth="1"/>
    <col min="17" max="17" width="17.85546875" bestFit="1" customWidth="1"/>
    <col min="18" max="18" width="18.42578125" bestFit="1" customWidth="1"/>
    <col min="19" max="19" width="12.42578125" bestFit="1" customWidth="1"/>
    <col min="23" max="23" width="9.5703125" bestFit="1" customWidth="1"/>
    <col min="24" max="24" width="30.7109375" bestFit="1" customWidth="1"/>
    <col min="25" max="25" width="8.42578125" bestFit="1" customWidth="1"/>
    <col min="26" max="26" width="17.5703125" bestFit="1" customWidth="1"/>
    <col min="27" max="27" width="19.85546875" bestFit="1" customWidth="1"/>
    <col min="28" max="28" width="6.140625" bestFit="1" customWidth="1"/>
    <col min="29" max="29" width="18.42578125" bestFit="1" customWidth="1"/>
  </cols>
  <sheetData>
    <row r="1" spans="1:18" x14ac:dyDescent="0.25">
      <c r="A1" s="73" t="s">
        <v>110</v>
      </c>
      <c r="B1" s="74" t="s">
        <v>111</v>
      </c>
      <c r="C1" s="28"/>
      <c r="D1" s="28"/>
      <c r="E1" s="28"/>
      <c r="F1" s="55"/>
    </row>
    <row r="2" spans="1:18" x14ac:dyDescent="0.25">
      <c r="A2" s="56"/>
      <c r="B2" s="57"/>
      <c r="C2" s="57"/>
      <c r="D2" s="57" t="s">
        <v>14</v>
      </c>
      <c r="E2" s="57" t="s">
        <v>15</v>
      </c>
      <c r="F2" s="58" t="s">
        <v>16</v>
      </c>
      <c r="L2" s="73" t="s">
        <v>122</v>
      </c>
      <c r="M2" s="74" t="s">
        <v>123</v>
      </c>
      <c r="N2" s="28"/>
      <c r="O2" s="28"/>
      <c r="P2" s="28"/>
      <c r="Q2" s="28"/>
      <c r="R2" s="55"/>
    </row>
    <row r="3" spans="1:18" x14ac:dyDescent="0.25">
      <c r="A3" s="56"/>
      <c r="B3" s="57"/>
      <c r="C3" s="57"/>
      <c r="D3" s="57"/>
      <c r="E3" s="57"/>
      <c r="F3" s="58"/>
      <c r="L3" s="56"/>
      <c r="M3" s="57"/>
      <c r="N3" s="57"/>
      <c r="O3" s="57" t="s">
        <v>14</v>
      </c>
      <c r="P3" s="57" t="s">
        <v>15</v>
      </c>
      <c r="Q3" s="57" t="s">
        <v>74</v>
      </c>
      <c r="R3" s="58" t="s">
        <v>55</v>
      </c>
    </row>
    <row r="4" spans="1:18" x14ac:dyDescent="0.25">
      <c r="A4" s="56" t="s">
        <v>18</v>
      </c>
      <c r="B4" s="57" t="s">
        <v>27</v>
      </c>
      <c r="C4" s="57" t="s">
        <v>51</v>
      </c>
      <c r="D4" s="57"/>
      <c r="E4" s="57"/>
      <c r="F4" s="58"/>
      <c r="L4" s="56" t="s">
        <v>18</v>
      </c>
      <c r="M4" s="57" t="s">
        <v>27</v>
      </c>
      <c r="N4" s="57"/>
      <c r="O4" s="57"/>
      <c r="P4" s="57"/>
      <c r="Q4" s="57"/>
      <c r="R4" s="58"/>
    </row>
    <row r="5" spans="1:18" x14ac:dyDescent="0.25">
      <c r="A5" s="56"/>
      <c r="B5" s="57"/>
      <c r="C5" s="57" t="s">
        <v>75</v>
      </c>
      <c r="D5" s="59">
        <v>9.945750249146533E-3</v>
      </c>
      <c r="E5" s="59">
        <v>4.1875837113058284E-2</v>
      </c>
      <c r="F5" s="60">
        <v>5.1821587362204817E-2</v>
      </c>
      <c r="G5" s="4"/>
      <c r="K5" s="4"/>
      <c r="L5" s="56"/>
      <c r="M5" s="57"/>
      <c r="N5" s="57" t="s">
        <v>77</v>
      </c>
      <c r="O5" s="59">
        <v>9.945750249146533E-3</v>
      </c>
      <c r="P5" s="59">
        <v>4.1875837113058284E-2</v>
      </c>
      <c r="Q5" s="59">
        <v>5.1821587362204817E-2</v>
      </c>
      <c r="R5" s="60">
        <v>0.15127314814814799</v>
      </c>
    </row>
    <row r="6" spans="1:18" x14ac:dyDescent="0.25">
      <c r="A6" s="56"/>
      <c r="B6" s="57"/>
      <c r="C6" s="57" t="s">
        <v>50</v>
      </c>
      <c r="D6" s="59">
        <v>-9.7799511002445803E-3</v>
      </c>
      <c r="E6" s="59">
        <v>5.5215973920130418E-2</v>
      </c>
      <c r="F6" s="60">
        <v>4.5436022819885839E-2</v>
      </c>
      <c r="G6" s="4"/>
      <c r="K6" s="4"/>
      <c r="L6" s="56"/>
      <c r="M6" s="57"/>
      <c r="N6" s="57" t="s">
        <v>78</v>
      </c>
      <c r="O6" s="59">
        <v>6.8931631214404028E-3</v>
      </c>
      <c r="P6" s="59">
        <v>2.117104825337722E-2</v>
      </c>
      <c r="Q6" s="59">
        <v>2.8064211374817623E-2</v>
      </c>
      <c r="R6" s="60">
        <v>0.1141049382716048</v>
      </c>
    </row>
    <row r="7" spans="1:18" x14ac:dyDescent="0.25">
      <c r="A7" s="56"/>
      <c r="B7" s="57"/>
      <c r="C7" s="57"/>
      <c r="D7" s="59"/>
      <c r="E7" s="59"/>
      <c r="F7" s="60"/>
      <c r="G7" s="4"/>
      <c r="K7" s="4"/>
      <c r="L7" s="56"/>
      <c r="M7" s="57"/>
      <c r="N7" s="57" t="s">
        <v>79</v>
      </c>
      <c r="O7" s="59">
        <v>8.622718897721841E-3</v>
      </c>
      <c r="P7" s="59">
        <v>1.5319864092391644E-2</v>
      </c>
      <c r="Q7" s="59">
        <v>2.3942582990113485E-2</v>
      </c>
      <c r="R7" s="60">
        <v>0.10433333333333313</v>
      </c>
    </row>
    <row r="8" spans="1:18" x14ac:dyDescent="0.25">
      <c r="A8" s="56"/>
      <c r="B8" s="57" t="s">
        <v>56</v>
      </c>
      <c r="C8" s="57"/>
      <c r="D8" s="59"/>
      <c r="E8" s="59"/>
      <c r="F8" s="60"/>
      <c r="G8" s="4"/>
      <c r="L8" s="56"/>
      <c r="M8" s="57"/>
      <c r="N8" s="57"/>
      <c r="O8" s="57"/>
      <c r="P8" s="57"/>
      <c r="Q8" s="57"/>
      <c r="R8" s="58"/>
    </row>
    <row r="9" spans="1:18" x14ac:dyDescent="0.25">
      <c r="A9" s="56"/>
      <c r="B9" s="57"/>
      <c r="C9" s="57" t="s">
        <v>75</v>
      </c>
      <c r="D9" s="59">
        <v>2.448454100796385E-2</v>
      </c>
      <c r="E9" s="59">
        <v>4.1849646022837604E-2</v>
      </c>
      <c r="F9" s="60">
        <v>6.6334187030801461E-2</v>
      </c>
      <c r="G9" s="4"/>
      <c r="K9" s="4"/>
      <c r="L9" s="56"/>
      <c r="M9" s="57" t="s">
        <v>56</v>
      </c>
      <c r="N9" s="57"/>
      <c r="O9" s="59"/>
      <c r="P9" s="59"/>
      <c r="Q9" s="59"/>
      <c r="R9" s="60"/>
    </row>
    <row r="10" spans="1:18" x14ac:dyDescent="0.25">
      <c r="A10" s="56"/>
      <c r="B10" s="57"/>
      <c r="C10" s="57" t="s">
        <v>50</v>
      </c>
      <c r="D10" s="59">
        <v>-2.1801140994295035E-2</v>
      </c>
      <c r="E10" s="59">
        <v>4.1768541157294233E-2</v>
      </c>
      <c r="F10" s="60">
        <v>1.9967400162999197E-2</v>
      </c>
      <c r="G10" s="4"/>
      <c r="K10" s="4"/>
      <c r="L10" s="56"/>
      <c r="M10" s="57"/>
      <c r="N10" s="57" t="s">
        <v>77</v>
      </c>
      <c r="O10" s="59">
        <v>2.448454100796385E-2</v>
      </c>
      <c r="P10" s="59">
        <v>4.1849646022837604E-2</v>
      </c>
      <c r="Q10" s="59">
        <v>6.6334187030801461E-2</v>
      </c>
      <c r="R10" s="60">
        <v>7.2280092592592493E-2</v>
      </c>
    </row>
    <row r="11" spans="1:18" x14ac:dyDescent="0.25">
      <c r="A11" s="56"/>
      <c r="B11" s="57"/>
      <c r="C11" s="57"/>
      <c r="D11" s="59"/>
      <c r="E11" s="59"/>
      <c r="F11" s="60"/>
      <c r="G11" s="4"/>
      <c r="K11" s="4"/>
      <c r="L11" s="56"/>
      <c r="M11" s="57"/>
      <c r="N11" s="57" t="s">
        <v>78</v>
      </c>
      <c r="O11" s="59">
        <v>2.2122445464477239E-2</v>
      </c>
      <c r="P11" s="59">
        <v>7.1038909416385188E-2</v>
      </c>
      <c r="Q11" s="59">
        <v>9.3161354880862426E-2</v>
      </c>
      <c r="R11" s="60">
        <v>0.10472222222222187</v>
      </c>
    </row>
    <row r="12" spans="1:18" x14ac:dyDescent="0.25">
      <c r="A12" s="56"/>
      <c r="B12" s="57" t="s">
        <v>57</v>
      </c>
      <c r="C12" s="57"/>
      <c r="D12" s="59"/>
      <c r="E12" s="59"/>
      <c r="F12" s="60"/>
      <c r="G12" s="4"/>
      <c r="K12" s="4"/>
      <c r="L12" s="56"/>
      <c r="M12" s="57"/>
      <c r="N12" s="57" t="s">
        <v>79</v>
      </c>
      <c r="O12" s="59">
        <v>2.2282164277658282E-2</v>
      </c>
      <c r="P12" s="59">
        <v>6.9130904508625343E-2</v>
      </c>
      <c r="Q12" s="59">
        <v>9.1413068786283622E-2</v>
      </c>
      <c r="R12" s="60">
        <v>0.17944444444444416</v>
      </c>
    </row>
    <row r="13" spans="1:18" x14ac:dyDescent="0.25">
      <c r="A13" s="56"/>
      <c r="B13" s="57"/>
      <c r="C13" s="57" t="s">
        <v>75</v>
      </c>
      <c r="D13" s="59">
        <v>1.19962713878887E-2</v>
      </c>
      <c r="E13" s="59">
        <v>2.2018462247143766E-2</v>
      </c>
      <c r="F13" s="60">
        <v>3.4014733635032462E-2</v>
      </c>
      <c r="G13" s="4"/>
      <c r="K13" s="4"/>
      <c r="L13" s="56"/>
      <c r="M13" s="57"/>
      <c r="N13" s="57"/>
      <c r="O13" s="59"/>
      <c r="P13" s="59"/>
      <c r="Q13" s="59"/>
      <c r="R13" s="60"/>
    </row>
    <row r="14" spans="1:18" x14ac:dyDescent="0.25">
      <c r="A14" s="56"/>
      <c r="B14" s="57"/>
      <c r="C14" s="57" t="s">
        <v>50</v>
      </c>
      <c r="D14" s="59">
        <v>3.6674816625916814E-3</v>
      </c>
      <c r="E14" s="59">
        <v>1.4669926650366762E-2</v>
      </c>
      <c r="F14" s="60">
        <v>1.8337408312958443E-2</v>
      </c>
      <c r="G14" s="4"/>
      <c r="L14" s="56"/>
      <c r="M14" s="57" t="s">
        <v>57</v>
      </c>
      <c r="N14" s="57"/>
      <c r="O14" s="57"/>
      <c r="P14" s="57"/>
      <c r="Q14" s="57"/>
      <c r="R14" s="58"/>
    </row>
    <row r="15" spans="1:18" x14ac:dyDescent="0.25">
      <c r="A15" s="56"/>
      <c r="B15" s="57"/>
      <c r="C15" s="57"/>
      <c r="D15" s="59"/>
      <c r="E15" s="59"/>
      <c r="F15" s="60"/>
      <c r="G15" s="4"/>
      <c r="K15" s="4"/>
      <c r="L15" s="56"/>
      <c r="M15" s="57"/>
      <c r="N15" s="57" t="s">
        <v>77</v>
      </c>
      <c r="O15" s="59">
        <v>1.19962713878887E-2</v>
      </c>
      <c r="P15" s="59">
        <v>2.2018462247143766E-2</v>
      </c>
      <c r="Q15" s="59">
        <v>3.4014733635032462E-2</v>
      </c>
      <c r="R15" s="60">
        <v>0.163194444444444</v>
      </c>
    </row>
    <row r="16" spans="1:18" x14ac:dyDescent="0.25">
      <c r="A16" s="56"/>
      <c r="B16" s="57" t="s">
        <v>58</v>
      </c>
      <c r="C16" s="57"/>
      <c r="D16" s="59"/>
      <c r="E16" s="59"/>
      <c r="F16" s="60"/>
      <c r="G16" s="4"/>
      <c r="K16" s="4"/>
      <c r="L16" s="56"/>
      <c r="M16" s="57"/>
      <c r="N16" s="57" t="s">
        <v>78</v>
      </c>
      <c r="O16" s="59">
        <v>1.7071482482700143E-2</v>
      </c>
      <c r="P16" s="59">
        <v>1.7976234327258922E-2</v>
      </c>
      <c r="Q16" s="59">
        <v>3.5047716809959065E-2</v>
      </c>
      <c r="R16" s="60">
        <v>0.10666666666666667</v>
      </c>
    </row>
    <row r="17" spans="1:18" x14ac:dyDescent="0.25">
      <c r="A17" s="56"/>
      <c r="B17" s="57"/>
      <c r="C17" s="57" t="s">
        <v>75</v>
      </c>
      <c r="D17" s="59">
        <v>2.3930977742828152E-2</v>
      </c>
      <c r="E17" s="59">
        <v>2.4606468053365582E-2</v>
      </c>
      <c r="F17" s="60">
        <v>4.8537445796193734E-2</v>
      </c>
      <c r="G17" s="4"/>
      <c r="K17" s="4"/>
      <c r="L17" s="56"/>
      <c r="M17" s="57"/>
      <c r="N17" s="57" t="s">
        <v>79</v>
      </c>
      <c r="O17" s="59">
        <v>1.3456236886705499E-2</v>
      </c>
      <c r="P17" s="59">
        <v>1.4662924712060113E-2</v>
      </c>
      <c r="Q17" s="59">
        <v>2.811916159876561E-2</v>
      </c>
      <c r="R17" s="60">
        <v>0.10557407407407393</v>
      </c>
    </row>
    <row r="18" spans="1:18" x14ac:dyDescent="0.25">
      <c r="A18" s="56"/>
      <c r="B18" s="57"/>
      <c r="C18" s="57" t="s">
        <v>50</v>
      </c>
      <c r="D18" s="59">
        <v>-3.4637326813366284E-3</v>
      </c>
      <c r="E18" s="59">
        <v>1.8541157294213531E-2</v>
      </c>
      <c r="F18" s="60">
        <v>1.5077424612876903E-2</v>
      </c>
      <c r="G18" s="4"/>
      <c r="K18" s="4"/>
      <c r="L18" s="56"/>
      <c r="M18" s="57"/>
      <c r="N18" s="57"/>
      <c r="O18" s="59"/>
      <c r="P18" s="59"/>
      <c r="Q18" s="59"/>
      <c r="R18" s="60"/>
    </row>
    <row r="19" spans="1:18" x14ac:dyDescent="0.25">
      <c r="A19" s="56"/>
      <c r="B19" s="57"/>
      <c r="C19" s="57"/>
      <c r="D19" s="59"/>
      <c r="E19" s="59"/>
      <c r="F19" s="60"/>
      <c r="G19" s="4"/>
      <c r="L19" s="56"/>
      <c r="M19" s="57" t="s">
        <v>58</v>
      </c>
      <c r="N19" s="57"/>
      <c r="O19" s="57"/>
      <c r="P19" s="57"/>
      <c r="Q19" s="57"/>
      <c r="R19" s="58"/>
    </row>
    <row r="20" spans="1:18" x14ac:dyDescent="0.25">
      <c r="A20" s="56"/>
      <c r="B20" s="57" t="s">
        <v>52</v>
      </c>
      <c r="C20" s="57"/>
      <c r="D20" s="59"/>
      <c r="E20" s="59"/>
      <c r="F20" s="60"/>
      <c r="G20" s="4"/>
      <c r="K20" s="4"/>
      <c r="L20" s="56"/>
      <c r="M20" s="57"/>
      <c r="N20" s="57" t="s">
        <v>77</v>
      </c>
      <c r="O20" s="59">
        <v>2.3930977742828152E-2</v>
      </c>
      <c r="P20" s="59">
        <v>2.4606468053365582E-2</v>
      </c>
      <c r="Q20" s="59">
        <v>4.8537445796193734E-2</v>
      </c>
      <c r="R20" s="60">
        <v>0.101157407407407</v>
      </c>
    </row>
    <row r="21" spans="1:18" x14ac:dyDescent="0.25">
      <c r="A21" s="56"/>
      <c r="B21" s="57"/>
      <c r="C21" s="57" t="s">
        <v>75</v>
      </c>
      <c r="D21" s="59">
        <v>4.2128858909726459E-3</v>
      </c>
      <c r="E21" s="59">
        <v>5.0063617810699915E-2</v>
      </c>
      <c r="F21" s="60">
        <v>5.4276503701672557E-2</v>
      </c>
      <c r="G21" s="4"/>
      <c r="K21" s="4"/>
      <c r="L21" s="56"/>
      <c r="M21" s="57"/>
      <c r="N21" s="57" t="s">
        <v>78</v>
      </c>
      <c r="O21" s="59">
        <v>1.8065161609034184E-2</v>
      </c>
      <c r="P21" s="59">
        <v>1.1489013524326634E-2</v>
      </c>
      <c r="Q21" s="59">
        <v>2.9554175133360817E-2</v>
      </c>
      <c r="R21" s="60">
        <v>8.8672839506172801E-2</v>
      </c>
    </row>
    <row r="22" spans="1:18" x14ac:dyDescent="0.25">
      <c r="A22" s="56"/>
      <c r="B22" s="57"/>
      <c r="C22" s="57" t="s">
        <v>50</v>
      </c>
      <c r="D22" s="59">
        <v>-2.2412387938060196E-3</v>
      </c>
      <c r="E22" s="59">
        <v>4.5436022819885909E-2</v>
      </c>
      <c r="F22" s="60">
        <v>4.3194784026079888E-2</v>
      </c>
      <c r="G22" s="4"/>
      <c r="K22" s="4"/>
      <c r="L22" s="56"/>
      <c r="M22" s="57"/>
      <c r="N22" s="57" t="s">
        <v>79</v>
      </c>
      <c r="O22" s="59">
        <v>1.5202636121174087E-2</v>
      </c>
      <c r="P22" s="59">
        <v>1.0955460230202491E-2</v>
      </c>
      <c r="Q22" s="59">
        <v>2.6158096351376579E-2</v>
      </c>
      <c r="R22" s="60">
        <v>9.479629629629599E-2</v>
      </c>
    </row>
    <row r="23" spans="1:18" x14ac:dyDescent="0.25">
      <c r="A23" s="56"/>
      <c r="B23" s="57"/>
      <c r="C23" s="57"/>
      <c r="D23" s="59"/>
      <c r="E23" s="59"/>
      <c r="F23" s="60"/>
      <c r="G23" s="4"/>
      <c r="K23" s="4"/>
      <c r="L23" s="56"/>
      <c r="M23" s="57"/>
      <c r="N23" s="57"/>
      <c r="O23" s="59"/>
      <c r="P23" s="59"/>
      <c r="Q23" s="59"/>
      <c r="R23" s="60"/>
    </row>
    <row r="24" spans="1:18" x14ac:dyDescent="0.25">
      <c r="A24" s="56"/>
      <c r="B24" s="57" t="s">
        <v>54</v>
      </c>
      <c r="C24" s="57"/>
      <c r="D24" s="59"/>
      <c r="E24" s="59"/>
      <c r="F24" s="60"/>
      <c r="G24" s="4"/>
      <c r="L24" s="56"/>
      <c r="M24" s="57" t="s">
        <v>52</v>
      </c>
      <c r="N24" s="57"/>
      <c r="O24" s="57"/>
      <c r="P24" s="57"/>
      <c r="Q24" s="57"/>
      <c r="R24" s="58"/>
    </row>
    <row r="25" spans="1:18" x14ac:dyDescent="0.25">
      <c r="A25" s="56"/>
      <c r="B25" s="57"/>
      <c r="C25" s="57" t="s">
        <v>75</v>
      </c>
      <c r="D25" s="59">
        <v>3.0226453974038009E-3</v>
      </c>
      <c r="E25" s="59">
        <v>5.4540312866499616E-2</v>
      </c>
      <c r="F25" s="60">
        <v>5.7562958263903417E-2</v>
      </c>
      <c r="G25" s="4"/>
      <c r="K25" s="4"/>
      <c r="L25" s="56"/>
      <c r="M25" s="57"/>
      <c r="N25" s="57" t="s">
        <v>77</v>
      </c>
      <c r="O25" s="59">
        <v>4.2128858909726459E-3</v>
      </c>
      <c r="P25" s="59">
        <v>5.0063617810699915E-2</v>
      </c>
      <c r="Q25" s="59">
        <v>5.4276503701672557E-2</v>
      </c>
      <c r="R25" s="60">
        <v>0.202662037037037</v>
      </c>
    </row>
    <row r="26" spans="1:18" x14ac:dyDescent="0.25">
      <c r="A26" s="56"/>
      <c r="B26" s="57"/>
      <c r="C26" s="57" t="s">
        <v>50</v>
      </c>
      <c r="D26" s="59">
        <v>-5.9698451507742459E-2</v>
      </c>
      <c r="E26" s="59">
        <v>6.2550937245313784E-2</v>
      </c>
      <c r="F26" s="60">
        <v>2.8524857375713253E-3</v>
      </c>
      <c r="G26" s="4"/>
      <c r="K26" s="4"/>
      <c r="L26" s="56"/>
      <c r="M26" s="57"/>
      <c r="N26" s="57" t="s">
        <v>78</v>
      </c>
      <c r="O26" s="59">
        <v>8.6024383711844187E-3</v>
      </c>
      <c r="P26" s="59">
        <v>6.0520593705138077E-2</v>
      </c>
      <c r="Q26" s="59">
        <v>6.9123032076322491E-2</v>
      </c>
      <c r="R26" s="60">
        <v>0.13067901234567894</v>
      </c>
    </row>
    <row r="27" spans="1:18" x14ac:dyDescent="0.25">
      <c r="A27" s="56"/>
      <c r="B27" s="57"/>
      <c r="C27" s="57"/>
      <c r="D27" s="59"/>
      <c r="E27" s="59"/>
      <c r="F27" s="60"/>
      <c r="G27" s="4"/>
      <c r="K27" s="4"/>
      <c r="L27" s="56"/>
      <c r="M27" s="57"/>
      <c r="N27" s="57" t="s">
        <v>79</v>
      </c>
      <c r="O27" s="59">
        <v>9.6097872903608533E-3</v>
      </c>
      <c r="P27" s="59">
        <v>6.2366254006099887E-2</v>
      </c>
      <c r="Q27" s="59">
        <v>7.1976041296460735E-2</v>
      </c>
      <c r="R27" s="60">
        <v>0.1969629629629629</v>
      </c>
    </row>
    <row r="28" spans="1:18" x14ac:dyDescent="0.25">
      <c r="A28" s="56"/>
      <c r="B28" s="57" t="s">
        <v>53</v>
      </c>
      <c r="C28" s="57"/>
      <c r="D28" s="59"/>
      <c r="E28" s="59"/>
      <c r="F28" s="60"/>
      <c r="G28" s="4"/>
      <c r="K28" s="4"/>
      <c r="L28" s="56"/>
      <c r="M28" s="57"/>
      <c r="N28" s="57" t="s">
        <v>51</v>
      </c>
      <c r="O28" s="59"/>
      <c r="P28" s="59"/>
      <c r="Q28" s="59"/>
      <c r="R28" s="60"/>
    </row>
    <row r="29" spans="1:18" x14ac:dyDescent="0.25">
      <c r="A29" s="56"/>
      <c r="B29" s="57"/>
      <c r="C29" s="57" t="s">
        <v>75</v>
      </c>
      <c r="D29" s="59">
        <v>7.3303820454632572E-3</v>
      </c>
      <c r="E29" s="59">
        <v>3.2517625614570299E-2</v>
      </c>
      <c r="F29" s="60">
        <v>3.9848007660033553E-2</v>
      </c>
      <c r="G29" s="4"/>
      <c r="L29" s="56"/>
      <c r="M29" s="57" t="s">
        <v>54</v>
      </c>
      <c r="N29" s="57"/>
      <c r="O29" s="57"/>
      <c r="P29" s="57"/>
      <c r="Q29" s="57"/>
      <c r="R29" s="58"/>
    </row>
    <row r="30" spans="1:18" x14ac:dyDescent="0.25">
      <c r="A30" s="56"/>
      <c r="B30" s="57"/>
      <c r="C30" s="57" t="s">
        <v>50</v>
      </c>
      <c r="D30" s="59">
        <v>-1.426242868785662E-3</v>
      </c>
      <c r="E30" s="59">
        <v>3.2192339038304811E-2</v>
      </c>
      <c r="F30" s="60">
        <v>3.0766096169519148E-2</v>
      </c>
      <c r="G30" s="4"/>
      <c r="K30" s="4"/>
      <c r="L30" s="56"/>
      <c r="M30" s="57"/>
      <c r="N30" s="57" t="s">
        <v>77</v>
      </c>
      <c r="O30" s="59">
        <v>3.0226453974038009E-3</v>
      </c>
      <c r="P30" s="59">
        <v>5.4540312866499616E-2</v>
      </c>
      <c r="Q30" s="59">
        <v>5.7562958263903417E-2</v>
      </c>
      <c r="R30" s="60">
        <v>0.26788194444444402</v>
      </c>
    </row>
    <row r="31" spans="1:18" x14ac:dyDescent="0.25">
      <c r="A31" s="56"/>
      <c r="B31" s="57"/>
      <c r="C31" s="57"/>
      <c r="D31" s="59"/>
      <c r="E31" s="59"/>
      <c r="F31" s="60"/>
      <c r="G31" s="4"/>
      <c r="L31" s="56"/>
      <c r="M31" s="57"/>
      <c r="N31" s="57"/>
      <c r="O31" s="57"/>
      <c r="P31" s="57"/>
      <c r="Q31" s="57"/>
      <c r="R31" s="58"/>
    </row>
    <row r="32" spans="1:18" x14ac:dyDescent="0.25">
      <c r="A32" s="56"/>
      <c r="B32" s="57" t="s">
        <v>62</v>
      </c>
      <c r="C32" s="57" t="s">
        <v>51</v>
      </c>
      <c r="D32" s="59" t="s">
        <v>51</v>
      </c>
      <c r="E32" s="59"/>
      <c r="F32" s="60"/>
      <c r="G32" s="4"/>
      <c r="K32" s="4"/>
      <c r="L32" s="56"/>
      <c r="M32" s="57" t="s">
        <v>53</v>
      </c>
      <c r="N32" s="57"/>
      <c r="O32" s="59"/>
      <c r="P32" s="59"/>
      <c r="Q32" s="59"/>
      <c r="R32" s="60"/>
    </row>
    <row r="33" spans="1:18" x14ac:dyDescent="0.25">
      <c r="A33" s="56"/>
      <c r="B33" s="57"/>
      <c r="C33" s="57" t="s">
        <v>75</v>
      </c>
      <c r="D33" s="59">
        <v>2.0265680380661809E-2</v>
      </c>
      <c r="E33" s="59">
        <v>4.4371473918646029E-2</v>
      </c>
      <c r="F33" s="60">
        <v>6.4637154299307831E-2</v>
      </c>
      <c r="G33" s="4"/>
      <c r="K33" s="4"/>
      <c r="L33" s="56"/>
      <c r="M33" s="57"/>
      <c r="N33" s="57" t="s">
        <v>77</v>
      </c>
      <c r="O33" s="59">
        <v>7.3303820454632572E-3</v>
      </c>
      <c r="P33" s="59">
        <v>3.2517625614570299E-2</v>
      </c>
      <c r="Q33" s="59">
        <v>3.9848007660033553E-2</v>
      </c>
      <c r="R33" s="60">
        <v>0.13796296296296201</v>
      </c>
    </row>
    <row r="34" spans="1:18" x14ac:dyDescent="0.25">
      <c r="A34" s="56"/>
      <c r="B34" s="57"/>
      <c r="C34" s="57" t="s">
        <v>50</v>
      </c>
      <c r="D34" s="59">
        <v>-6.9274653626732567E-3</v>
      </c>
      <c r="E34" s="59">
        <v>4.5843520782396091E-2</v>
      </c>
      <c r="F34" s="60">
        <v>3.8916055419722831E-2</v>
      </c>
      <c r="G34" s="4"/>
      <c r="K34" s="4"/>
      <c r="L34" s="56"/>
      <c r="M34" s="57"/>
      <c r="N34" s="57" t="s">
        <v>78</v>
      </c>
      <c r="O34" s="59">
        <v>2.4051958342842572E-2</v>
      </c>
      <c r="P34" s="59">
        <v>4.7155353053695143E-2</v>
      </c>
      <c r="Q34" s="59">
        <v>7.1207311396537715E-2</v>
      </c>
      <c r="R34" s="60">
        <v>5.3858024691357871E-2</v>
      </c>
    </row>
    <row r="35" spans="1:18" x14ac:dyDescent="0.25">
      <c r="A35" s="56"/>
      <c r="B35" s="57"/>
      <c r="C35" s="57"/>
      <c r="D35" s="59"/>
      <c r="E35" s="59"/>
      <c r="F35" s="60"/>
      <c r="G35" s="4"/>
      <c r="K35" s="4"/>
      <c r="L35" s="56"/>
      <c r="M35" s="57"/>
      <c r="N35" s="57" t="s">
        <v>79</v>
      </c>
      <c r="O35" s="59">
        <v>1.4178843658620583E-2</v>
      </c>
      <c r="P35" s="59">
        <v>5.1138578269300496E-2</v>
      </c>
      <c r="Q35" s="59">
        <v>6.5317421927921074E-2</v>
      </c>
      <c r="R35" s="60">
        <v>0.1050370370370368</v>
      </c>
    </row>
    <row r="36" spans="1:18" x14ac:dyDescent="0.25">
      <c r="A36" s="56"/>
      <c r="B36" s="57" t="s">
        <v>63</v>
      </c>
      <c r="C36" s="57"/>
      <c r="D36" s="59"/>
      <c r="E36" s="59"/>
      <c r="F36" s="60"/>
      <c r="G36" s="4"/>
      <c r="L36" s="56"/>
      <c r="M36" s="57"/>
      <c r="N36" s="57"/>
      <c r="O36" s="57"/>
      <c r="P36" s="57"/>
      <c r="Q36" s="57"/>
      <c r="R36" s="58"/>
    </row>
    <row r="37" spans="1:18" ht="45" x14ac:dyDescent="0.25">
      <c r="A37" s="56"/>
      <c r="B37" s="57"/>
      <c r="C37" s="57" t="s">
        <v>75</v>
      </c>
      <c r="D37" s="59">
        <v>1.7323761276443805E-2</v>
      </c>
      <c r="E37" s="59">
        <v>3.8545567124366992E-2</v>
      </c>
      <c r="F37" s="60">
        <v>5.5869328400810797E-2</v>
      </c>
      <c r="G37" s="4"/>
      <c r="K37" s="4"/>
      <c r="L37" s="56"/>
      <c r="M37" s="72" t="s">
        <v>107</v>
      </c>
      <c r="N37" s="57"/>
      <c r="O37" s="59"/>
      <c r="P37" s="59"/>
      <c r="Q37" s="59"/>
      <c r="R37" s="60"/>
    </row>
    <row r="38" spans="1:18" x14ac:dyDescent="0.25">
      <c r="A38" s="56"/>
      <c r="B38" s="57"/>
      <c r="C38" s="57" t="s">
        <v>50</v>
      </c>
      <c r="D38" s="59">
        <v>-1.6096169519152388E-2</v>
      </c>
      <c r="E38" s="59">
        <v>5.1548492257538735E-2</v>
      </c>
      <c r="F38" s="60">
        <v>3.5452322738386347E-2</v>
      </c>
      <c r="G38" s="4"/>
      <c r="K38" s="4"/>
      <c r="L38" s="56"/>
      <c r="M38" s="57"/>
      <c r="N38" s="57" t="s">
        <v>77</v>
      </c>
      <c r="O38" s="59">
        <v>2.0265680380661809E-2</v>
      </c>
      <c r="P38" s="59">
        <v>4.4371473918646029E-2</v>
      </c>
      <c r="Q38" s="59">
        <v>6.4637154299307831E-2</v>
      </c>
      <c r="R38" s="60">
        <v>0.10734953703703699</v>
      </c>
    </row>
    <row r="39" spans="1:18" x14ac:dyDescent="0.25">
      <c r="A39" s="56"/>
      <c r="B39" s="57"/>
      <c r="C39" s="57"/>
      <c r="D39" s="59"/>
      <c r="E39" s="59"/>
      <c r="F39" s="60"/>
      <c r="G39" s="4"/>
      <c r="K39" s="4"/>
      <c r="L39" s="56"/>
      <c r="M39" s="57"/>
      <c r="N39" s="57" t="s">
        <v>78</v>
      </c>
      <c r="O39" s="59">
        <v>2.1101848976289642E-2</v>
      </c>
      <c r="P39" s="59">
        <v>6.5627220615540688E-2</v>
      </c>
      <c r="Q39" s="59">
        <v>8.6729069591830327E-2</v>
      </c>
      <c r="R39" s="60">
        <v>6.0617283950617065E-2</v>
      </c>
    </row>
    <row r="40" spans="1:18" x14ac:dyDescent="0.25">
      <c r="A40" s="56"/>
      <c r="B40" s="57" t="s">
        <v>59</v>
      </c>
      <c r="C40" s="57"/>
      <c r="D40" s="59"/>
      <c r="E40" s="59"/>
      <c r="F40" s="60"/>
      <c r="G40" s="4"/>
      <c r="K40" s="4"/>
      <c r="L40" s="56"/>
      <c r="M40" s="57"/>
      <c r="N40" s="57" t="s">
        <v>79</v>
      </c>
      <c r="O40" s="59">
        <v>2.5835805680778343E-2</v>
      </c>
      <c r="P40" s="59">
        <v>6.6916498641560657E-2</v>
      </c>
      <c r="Q40" s="59">
        <v>9.2752304322338996E-2</v>
      </c>
      <c r="R40" s="60">
        <v>0.10238888888888864</v>
      </c>
    </row>
    <row r="41" spans="1:18" x14ac:dyDescent="0.25">
      <c r="A41" s="56"/>
      <c r="B41" s="57"/>
      <c r="C41" s="57" t="s">
        <v>75</v>
      </c>
      <c r="D41" s="59">
        <v>1.5623008570626467E-2</v>
      </c>
      <c r="E41" s="59">
        <v>5.1700819375235373E-2</v>
      </c>
      <c r="F41" s="60">
        <v>6.7323827945861836E-2</v>
      </c>
      <c r="G41" s="4"/>
      <c r="L41" s="56"/>
      <c r="M41" s="57"/>
      <c r="N41" s="57"/>
      <c r="O41" s="57"/>
      <c r="P41" s="57"/>
      <c r="Q41" s="57"/>
      <c r="R41" s="58"/>
    </row>
    <row r="42" spans="1:18" ht="45" x14ac:dyDescent="0.25">
      <c r="A42" s="56"/>
      <c r="B42" s="57"/>
      <c r="C42" s="57" t="s">
        <v>50</v>
      </c>
      <c r="D42" s="59">
        <v>-9.3724531377343285E-3</v>
      </c>
      <c r="E42" s="59">
        <v>4.3398533007334983E-2</v>
      </c>
      <c r="F42" s="60">
        <v>3.4026079869600656E-2</v>
      </c>
      <c r="G42" s="4"/>
      <c r="K42" s="4"/>
      <c r="L42" s="56"/>
      <c r="M42" s="72" t="s">
        <v>108</v>
      </c>
      <c r="N42" s="57"/>
      <c r="O42" s="59"/>
      <c r="P42" s="59"/>
      <c r="Q42" s="59"/>
      <c r="R42" s="60"/>
    </row>
    <row r="43" spans="1:18" x14ac:dyDescent="0.25">
      <c r="A43" s="56"/>
      <c r="B43" s="57"/>
      <c r="C43" s="57"/>
      <c r="D43" s="59"/>
      <c r="E43" s="59"/>
      <c r="F43" s="60"/>
      <c r="G43" s="4"/>
      <c r="K43" s="4"/>
      <c r="L43" s="56"/>
      <c r="M43" s="57"/>
      <c r="N43" s="57" t="s">
        <v>77</v>
      </c>
      <c r="O43" s="59">
        <v>1.7323761276443805E-2</v>
      </c>
      <c r="P43" s="59">
        <v>3.8545567124366992E-2</v>
      </c>
      <c r="Q43" s="59">
        <v>5.5869328400810797E-2</v>
      </c>
      <c r="R43" s="60">
        <v>0.101331018518518</v>
      </c>
    </row>
    <row r="44" spans="1:18" x14ac:dyDescent="0.25">
      <c r="A44" s="56"/>
      <c r="B44" s="57" t="s">
        <v>60</v>
      </c>
      <c r="C44" s="57"/>
      <c r="D44" s="59"/>
      <c r="E44" s="59"/>
      <c r="F44" s="60"/>
      <c r="G44" s="4"/>
      <c r="K44" s="4"/>
      <c r="L44" s="56"/>
      <c r="M44" s="57"/>
      <c r="N44" s="57" t="s">
        <v>78</v>
      </c>
      <c r="O44" s="59">
        <v>1.7215095950543522E-2</v>
      </c>
      <c r="P44" s="59">
        <v>6.0364731909786834E-2</v>
      </c>
      <c r="Q44" s="59">
        <v>7.7579827860330353E-2</v>
      </c>
      <c r="R44" s="60">
        <v>6.3024691358024534E-2</v>
      </c>
    </row>
    <row r="45" spans="1:18" x14ac:dyDescent="0.25">
      <c r="A45" s="56"/>
      <c r="B45" s="57"/>
      <c r="C45" s="57" t="s">
        <v>75</v>
      </c>
      <c r="D45" s="59">
        <v>2.2646208596619696E-2</v>
      </c>
      <c r="E45" s="59">
        <v>3.9445586531707322E-2</v>
      </c>
      <c r="F45" s="60">
        <v>6.2091795128327021E-2</v>
      </c>
      <c r="G45" s="4"/>
      <c r="K45" s="4"/>
      <c r="L45" s="56"/>
      <c r="M45" s="57"/>
      <c r="N45" s="57" t="s">
        <v>79</v>
      </c>
      <c r="O45" s="59">
        <v>2.1966042179104289E-2</v>
      </c>
      <c r="P45" s="59">
        <v>5.8486823130417573E-2</v>
      </c>
      <c r="Q45" s="59">
        <v>8.0452865309521865E-2</v>
      </c>
      <c r="R45" s="60">
        <v>0.11092592592592576</v>
      </c>
    </row>
    <row r="46" spans="1:18" x14ac:dyDescent="0.25">
      <c r="A46" s="56"/>
      <c r="B46" s="57"/>
      <c r="C46" s="57" t="s">
        <v>50</v>
      </c>
      <c r="D46" s="59">
        <v>-1.2836185819070957E-2</v>
      </c>
      <c r="E46" s="59">
        <v>3.952730236348817E-2</v>
      </c>
      <c r="F46" s="60">
        <v>2.6691116544417214E-2</v>
      </c>
      <c r="G46" s="4"/>
      <c r="L46" s="56"/>
      <c r="M46" s="57"/>
      <c r="N46" s="57"/>
      <c r="O46" s="57"/>
      <c r="P46" s="57"/>
      <c r="Q46" s="57"/>
      <c r="R46" s="58"/>
    </row>
    <row r="47" spans="1:18" x14ac:dyDescent="0.25">
      <c r="A47" s="56"/>
      <c r="B47" s="57"/>
      <c r="C47" s="57" t="s">
        <v>51</v>
      </c>
      <c r="D47" s="59"/>
      <c r="E47" s="59"/>
      <c r="F47" s="60"/>
      <c r="G47" s="4"/>
      <c r="K47" s="4"/>
      <c r="L47" s="56"/>
      <c r="M47" s="57" t="s">
        <v>59</v>
      </c>
      <c r="N47" s="57"/>
      <c r="O47" s="59"/>
      <c r="P47" s="59"/>
      <c r="Q47" s="59"/>
      <c r="R47" s="60"/>
    </row>
    <row r="48" spans="1:18" x14ac:dyDescent="0.25">
      <c r="A48" s="56"/>
      <c r="B48" s="57" t="s">
        <v>61</v>
      </c>
      <c r="C48" s="57"/>
      <c r="D48" s="59"/>
      <c r="E48" s="59"/>
      <c r="F48" s="60"/>
      <c r="G48" s="4"/>
      <c r="K48" s="4"/>
      <c r="L48" s="56"/>
      <c r="M48" s="57"/>
      <c r="N48" s="57" t="s">
        <v>77</v>
      </c>
      <c r="O48" s="59">
        <v>1.5623008570626467E-2</v>
      </c>
      <c r="P48" s="59">
        <v>5.1700819375235373E-2</v>
      </c>
      <c r="Q48" s="59">
        <v>6.7323827945861836E-2</v>
      </c>
      <c r="R48" s="60">
        <v>0.202604166666666</v>
      </c>
    </row>
    <row r="49" spans="1:18" x14ac:dyDescent="0.25">
      <c r="A49" s="56"/>
      <c r="B49" s="57"/>
      <c r="C49" s="57" t="s">
        <v>75</v>
      </c>
      <c r="D49" s="59">
        <v>8.7683527658159142E-3</v>
      </c>
      <c r="E49" s="59">
        <v>1.0338929403467216E-2</v>
      </c>
      <c r="F49" s="60">
        <v>1.9107282169283132E-2</v>
      </c>
      <c r="G49" s="4"/>
      <c r="K49" s="4"/>
      <c r="L49" s="56"/>
      <c r="M49" s="57"/>
      <c r="N49" s="57" t="s">
        <v>78</v>
      </c>
      <c r="O49" s="59">
        <v>1.7150172651080767E-2</v>
      </c>
      <c r="P49" s="59">
        <v>7.5972631235286414E-2</v>
      </c>
      <c r="Q49" s="59">
        <v>9.3122803886367178E-2</v>
      </c>
      <c r="R49" s="60">
        <v>0.15734567901234561</v>
      </c>
    </row>
    <row r="50" spans="1:18" x14ac:dyDescent="0.25">
      <c r="A50" s="61"/>
      <c r="B50" s="34"/>
      <c r="C50" s="34" t="s">
        <v>50</v>
      </c>
      <c r="D50" s="62">
        <v>-8.3537082314589176E-3</v>
      </c>
      <c r="E50" s="62">
        <v>5.0733496332518342E-2</v>
      </c>
      <c r="F50" s="63">
        <v>4.2379788101059426E-2</v>
      </c>
      <c r="G50" s="4"/>
      <c r="K50" s="4"/>
      <c r="L50" s="56"/>
      <c r="M50" s="57"/>
      <c r="N50" s="57" t="s">
        <v>79</v>
      </c>
      <c r="O50" s="59">
        <v>1.6921255317264607E-2</v>
      </c>
      <c r="P50" s="59">
        <v>7.4189647778740014E-2</v>
      </c>
      <c r="Q50" s="59">
        <v>9.1110903096004614E-2</v>
      </c>
      <c r="R50" s="60">
        <v>0.22561111111111104</v>
      </c>
    </row>
    <row r="51" spans="1:18" x14ac:dyDescent="0.25">
      <c r="C51" t="s">
        <v>51</v>
      </c>
      <c r="D51" s="4"/>
      <c r="E51" s="4"/>
      <c r="F51" s="4"/>
      <c r="G51" s="4"/>
      <c r="L51" s="56"/>
      <c r="M51" s="57"/>
      <c r="N51" s="57"/>
      <c r="O51" s="57"/>
      <c r="P51" s="57"/>
      <c r="Q51" s="57"/>
      <c r="R51" s="58"/>
    </row>
    <row r="52" spans="1:18" x14ac:dyDescent="0.25">
      <c r="A52" s="7"/>
      <c r="B52" s="7"/>
      <c r="C52" s="7"/>
      <c r="D52" s="11"/>
      <c r="E52" s="11"/>
      <c r="F52" s="11"/>
      <c r="G52" s="11"/>
      <c r="L52" s="56"/>
      <c r="M52" s="57" t="s">
        <v>60</v>
      </c>
      <c r="N52" s="57"/>
      <c r="O52" s="57"/>
      <c r="P52" s="57"/>
      <c r="Q52" s="57"/>
      <c r="R52" s="58"/>
    </row>
    <row r="53" spans="1:18" x14ac:dyDescent="0.25">
      <c r="A53" s="7"/>
      <c r="B53" s="7"/>
      <c r="C53" s="7"/>
      <c r="D53" s="11"/>
      <c r="E53" s="11"/>
      <c r="F53" s="11"/>
      <c r="G53" s="11"/>
      <c r="K53" s="4"/>
      <c r="L53" s="56"/>
      <c r="M53" s="57"/>
      <c r="N53" s="57" t="s">
        <v>77</v>
      </c>
      <c r="O53" s="59">
        <v>2.2646208596619696E-2</v>
      </c>
      <c r="P53" s="59">
        <v>3.9445586531707322E-2</v>
      </c>
      <c r="Q53" s="59">
        <v>6.2091795128327021E-2</v>
      </c>
      <c r="R53" s="60">
        <v>7.3668981481481405E-2</v>
      </c>
    </row>
    <row r="54" spans="1:18" x14ac:dyDescent="0.25">
      <c r="K54" s="4"/>
      <c r="L54" s="56"/>
      <c r="M54" s="57"/>
      <c r="N54" s="57" t="s">
        <v>78</v>
      </c>
      <c r="O54" s="59">
        <v>2.5822327090546045E-2</v>
      </c>
      <c r="P54" s="59">
        <v>5.927005865466449E-2</v>
      </c>
      <c r="Q54" s="59">
        <v>8.5092385745210539E-2</v>
      </c>
      <c r="R54" s="60">
        <v>4.2006172839506133E-2</v>
      </c>
    </row>
    <row r="55" spans="1:18" x14ac:dyDescent="0.25">
      <c r="K55" s="4"/>
      <c r="L55" s="56"/>
      <c r="M55" s="57"/>
      <c r="N55" s="57" t="s">
        <v>79</v>
      </c>
      <c r="O55" s="59">
        <v>2.4402661963393749E-2</v>
      </c>
      <c r="P55" s="59">
        <v>5.174523599508344E-2</v>
      </c>
      <c r="Q55" s="59">
        <v>7.6147897958477193E-2</v>
      </c>
      <c r="R55" s="60">
        <v>9.0092592592592335E-2</v>
      </c>
    </row>
    <row r="56" spans="1:18" x14ac:dyDescent="0.25">
      <c r="L56" s="56"/>
      <c r="M56" s="57"/>
      <c r="N56" s="57"/>
      <c r="O56" s="57"/>
      <c r="P56" s="57"/>
      <c r="Q56" s="57"/>
      <c r="R56" s="58"/>
    </row>
    <row r="57" spans="1:18" x14ac:dyDescent="0.25">
      <c r="A57" s="73" t="s">
        <v>120</v>
      </c>
      <c r="B57" s="74" t="s">
        <v>121</v>
      </c>
      <c r="C57" s="28"/>
      <c r="D57" s="28"/>
      <c r="E57" s="28"/>
      <c r="F57" s="55"/>
      <c r="J57" s="4"/>
      <c r="K57" s="4"/>
      <c r="L57" s="56"/>
      <c r="M57" s="57" t="s">
        <v>61</v>
      </c>
      <c r="N57" s="57"/>
      <c r="O57" s="59"/>
      <c r="P57" s="59"/>
      <c r="Q57" s="59"/>
      <c r="R57" s="60"/>
    </row>
    <row r="58" spans="1:18" x14ac:dyDescent="0.25">
      <c r="A58" s="56" t="s">
        <v>18</v>
      </c>
      <c r="B58" s="57"/>
      <c r="C58" s="57" t="s">
        <v>14</v>
      </c>
      <c r="D58" s="57" t="s">
        <v>15</v>
      </c>
      <c r="E58" s="57" t="s">
        <v>74</v>
      </c>
      <c r="F58" s="58" t="s">
        <v>55</v>
      </c>
      <c r="J58" s="4"/>
      <c r="K58" s="4"/>
      <c r="L58" s="56"/>
      <c r="M58" s="57"/>
      <c r="N58" s="57" t="s">
        <v>77</v>
      </c>
      <c r="O58" s="59">
        <v>8.7683527658159142E-3</v>
      </c>
      <c r="P58" s="59">
        <v>1.0338929403467216E-2</v>
      </c>
      <c r="Q58" s="59">
        <v>1.9107282169283132E-2</v>
      </c>
      <c r="R58" s="60">
        <v>0.12997685185185101</v>
      </c>
    </row>
    <row r="59" spans="1:18" x14ac:dyDescent="0.25">
      <c r="A59" s="56" t="s">
        <v>27</v>
      </c>
      <c r="B59" s="57"/>
      <c r="C59" s="57"/>
      <c r="D59" s="57"/>
      <c r="E59" s="57"/>
      <c r="F59" s="58"/>
      <c r="J59" s="4"/>
      <c r="K59" s="4"/>
      <c r="L59" s="56"/>
      <c r="M59" s="57"/>
      <c r="N59" s="57" t="s">
        <v>78</v>
      </c>
      <c r="O59" s="59">
        <v>6.6638254860475459E-3</v>
      </c>
      <c r="P59" s="59">
        <v>4.270815975679175E-2</v>
      </c>
      <c r="Q59" s="59">
        <v>4.9371985242839297E-2</v>
      </c>
      <c r="R59" s="60">
        <v>7.0246913580246401E-2</v>
      </c>
    </row>
    <row r="60" spans="1:18" x14ac:dyDescent="0.25">
      <c r="A60" s="56"/>
      <c r="B60" s="57" t="s">
        <v>66</v>
      </c>
      <c r="C60" s="59">
        <v>-9.7799511002445803E-3</v>
      </c>
      <c r="D60" s="59">
        <v>5.5215973920130418E-2</v>
      </c>
      <c r="E60" s="59">
        <v>4.5436022819885839E-2</v>
      </c>
      <c r="F60" s="60">
        <v>0.10100000000000001</v>
      </c>
      <c r="J60" s="4"/>
      <c r="K60" s="4"/>
      <c r="L60" s="61"/>
      <c r="M60" s="34"/>
      <c r="N60" s="34" t="s">
        <v>79</v>
      </c>
      <c r="O60" s="62">
        <v>1.2929341321403151E-2</v>
      </c>
      <c r="P60" s="62">
        <v>4.6835866499183379E-2</v>
      </c>
      <c r="Q60" s="62">
        <v>5.976520782058653E-2</v>
      </c>
      <c r="R60" s="63">
        <v>0.11442592592592575</v>
      </c>
    </row>
    <row r="61" spans="1:18" x14ac:dyDescent="0.25">
      <c r="A61" s="56"/>
      <c r="B61" s="57" t="s">
        <v>80</v>
      </c>
      <c r="C61" s="59">
        <v>-1.0554596046824108E-2</v>
      </c>
      <c r="D61" s="59">
        <v>6.371137977355594E-2</v>
      </c>
      <c r="E61" s="59">
        <v>5.3156783726731834E-2</v>
      </c>
      <c r="F61" s="60">
        <v>9.8000000000000004E-2</v>
      </c>
      <c r="N61" t="s">
        <v>51</v>
      </c>
    </row>
    <row r="62" spans="1:18" x14ac:dyDescent="0.25">
      <c r="A62" s="56"/>
      <c r="B62" s="57" t="s">
        <v>81</v>
      </c>
      <c r="C62" s="59">
        <v>-3.2620514679231553E-3</v>
      </c>
      <c r="D62" s="59">
        <v>0.1168901776005799</v>
      </c>
      <c r="E62" s="59">
        <v>0.11362812613265674</v>
      </c>
      <c r="F62" s="60">
        <v>9.8000000000000004E-2</v>
      </c>
      <c r="J62" s="4"/>
      <c r="K62" s="4"/>
      <c r="O62" s="4"/>
      <c r="P62" s="4"/>
      <c r="Q62" s="4"/>
      <c r="R62" s="4"/>
    </row>
    <row r="63" spans="1:18" x14ac:dyDescent="0.25">
      <c r="A63" s="56"/>
      <c r="B63" s="57"/>
      <c r="C63" s="59"/>
      <c r="D63" s="59"/>
      <c r="E63" s="59"/>
      <c r="F63" s="60"/>
      <c r="J63" s="4"/>
      <c r="K63" s="4"/>
      <c r="O63" s="4"/>
      <c r="P63" s="4"/>
      <c r="Q63" s="4"/>
      <c r="R63" s="4"/>
    </row>
    <row r="64" spans="1:18" x14ac:dyDescent="0.25">
      <c r="A64" s="56" t="s">
        <v>56</v>
      </c>
      <c r="B64" s="57"/>
      <c r="C64" s="59"/>
      <c r="D64" s="59"/>
      <c r="E64" s="59"/>
      <c r="F64" s="60"/>
      <c r="J64" s="4"/>
      <c r="K64" s="4"/>
      <c r="O64" s="4"/>
      <c r="P64" s="4"/>
      <c r="Q64" s="4"/>
      <c r="R64" s="4"/>
    </row>
    <row r="65" spans="1:18" x14ac:dyDescent="0.25">
      <c r="A65" s="56"/>
      <c r="B65" s="57" t="s">
        <v>66</v>
      </c>
      <c r="C65" s="59">
        <v>-2.1801140994295035E-2</v>
      </c>
      <c r="D65" s="59">
        <v>4.1768541157294233E-2</v>
      </c>
      <c r="E65" s="59">
        <v>1.9967400162999197E-2</v>
      </c>
      <c r="F65" s="60">
        <v>0.10199999999999999</v>
      </c>
      <c r="J65" s="4"/>
      <c r="K65" s="4"/>
      <c r="O65" s="4"/>
      <c r="P65" s="4"/>
      <c r="Q65" s="4"/>
      <c r="R65" s="4"/>
    </row>
    <row r="66" spans="1:18" x14ac:dyDescent="0.25">
      <c r="A66" s="56"/>
      <c r="B66" s="57" t="s">
        <v>80</v>
      </c>
      <c r="C66" s="59">
        <v>-9.7869890616005591E-3</v>
      </c>
      <c r="D66" s="59">
        <v>4.4137401650355033E-2</v>
      </c>
      <c r="E66" s="59">
        <v>3.4350412588754473E-2</v>
      </c>
      <c r="F66" s="60">
        <v>8.4000000000000005E-2</v>
      </c>
    </row>
    <row r="67" spans="1:18" x14ac:dyDescent="0.25">
      <c r="A67" s="56"/>
      <c r="B67" s="57" t="s">
        <v>81</v>
      </c>
      <c r="C67" s="59">
        <v>5.0743022834360482E-3</v>
      </c>
      <c r="D67" s="59">
        <v>6.8321855744835083E-2</v>
      </c>
      <c r="E67" s="59">
        <v>7.3396158028271125E-2</v>
      </c>
      <c r="F67" s="60">
        <v>0.08</v>
      </c>
    </row>
    <row r="68" spans="1:18" x14ac:dyDescent="0.25">
      <c r="A68" s="56"/>
      <c r="B68" s="57"/>
      <c r="C68" s="59"/>
      <c r="D68" s="59"/>
      <c r="E68" s="59"/>
      <c r="F68" s="60"/>
    </row>
    <row r="69" spans="1:18" x14ac:dyDescent="0.25">
      <c r="A69" s="56" t="s">
        <v>57</v>
      </c>
      <c r="B69" s="57"/>
      <c r="C69" s="59"/>
      <c r="D69" s="59"/>
      <c r="E69" s="59"/>
      <c r="F69" s="60"/>
    </row>
    <row r="70" spans="1:18" x14ac:dyDescent="0.25">
      <c r="A70" s="56"/>
      <c r="B70" s="57" t="s">
        <v>66</v>
      </c>
      <c r="C70" s="59">
        <v>3.6674816625916814E-3</v>
      </c>
      <c r="D70" s="59">
        <v>1.4669926650366762E-2</v>
      </c>
      <c r="E70" s="59">
        <v>1.8337408312958443E-2</v>
      </c>
      <c r="F70" s="60">
        <v>5.3999999999999999E-2</v>
      </c>
    </row>
    <row r="71" spans="1:18" x14ac:dyDescent="0.25">
      <c r="A71" s="56"/>
      <c r="B71" s="57" t="s">
        <v>80</v>
      </c>
      <c r="C71" s="59">
        <v>3.4542314335060395E-3</v>
      </c>
      <c r="D71" s="59">
        <v>-1.6503550182306648E-2</v>
      </c>
      <c r="E71" s="59">
        <v>-1.3049318748800609E-2</v>
      </c>
      <c r="F71" s="60">
        <v>6.6000000000000003E-2</v>
      </c>
    </row>
    <row r="72" spans="1:18" x14ac:dyDescent="0.25">
      <c r="A72" s="56"/>
      <c r="B72" s="57" t="s">
        <v>81</v>
      </c>
      <c r="C72" s="59">
        <v>2.7183762232692748E-3</v>
      </c>
      <c r="D72" s="59">
        <v>-1.9753533889090246E-2</v>
      </c>
      <c r="E72" s="59">
        <v>-1.703515766582097E-2</v>
      </c>
      <c r="F72" s="60">
        <v>8.6999999999999994E-2</v>
      </c>
    </row>
    <row r="73" spans="1:18" x14ac:dyDescent="0.25">
      <c r="A73" s="56"/>
      <c r="B73" s="57"/>
      <c r="C73" s="59"/>
      <c r="D73" s="59"/>
      <c r="E73" s="59"/>
      <c r="F73" s="60"/>
    </row>
    <row r="74" spans="1:18" x14ac:dyDescent="0.25">
      <c r="A74" s="56" t="s">
        <v>58</v>
      </c>
      <c r="B74" s="57"/>
      <c r="C74" s="59"/>
      <c r="D74" s="59"/>
      <c r="E74" s="59"/>
      <c r="F74" s="60"/>
    </row>
    <row r="75" spans="1:18" x14ac:dyDescent="0.25">
      <c r="A75" s="56"/>
      <c r="B75" s="57" t="s">
        <v>66</v>
      </c>
      <c r="C75" s="59">
        <v>-3.4637326813366284E-3</v>
      </c>
      <c r="D75" s="59">
        <v>1.8541157294213531E-2</v>
      </c>
      <c r="E75" s="59">
        <v>1.5077424612876903E-2</v>
      </c>
      <c r="F75" s="60">
        <v>6.5000000000000002E-2</v>
      </c>
    </row>
    <row r="76" spans="1:18" x14ac:dyDescent="0.25">
      <c r="A76" s="56"/>
      <c r="B76" s="57" t="s">
        <v>80</v>
      </c>
      <c r="C76" s="59">
        <v>-1.3433122241412452E-3</v>
      </c>
      <c r="D76" s="59">
        <v>-9.2112838226827941E-3</v>
      </c>
      <c r="E76" s="59">
        <v>-1.0554596046824039E-2</v>
      </c>
      <c r="F76" s="60">
        <v>7.9000000000000001E-2</v>
      </c>
    </row>
    <row r="77" spans="1:18" x14ac:dyDescent="0.25">
      <c r="A77" s="56"/>
      <c r="B77" s="57" t="s">
        <v>81</v>
      </c>
      <c r="C77" s="59">
        <v>4.5306270387821673E-3</v>
      </c>
      <c r="D77" s="59">
        <v>-1.1779630300833673E-2</v>
      </c>
      <c r="E77" s="59">
        <v>-7.2490032620515059E-3</v>
      </c>
      <c r="F77" s="60">
        <v>9.1999999999999998E-2</v>
      </c>
    </row>
    <row r="78" spans="1:18" x14ac:dyDescent="0.25">
      <c r="A78" s="56"/>
      <c r="B78" s="57"/>
      <c r="C78" s="59"/>
      <c r="D78" s="59"/>
      <c r="E78" s="59"/>
      <c r="F78" s="60"/>
    </row>
    <row r="79" spans="1:18" x14ac:dyDescent="0.25">
      <c r="A79" s="56" t="s">
        <v>62</v>
      </c>
      <c r="B79" s="57"/>
      <c r="C79" s="59"/>
      <c r="D79" s="59"/>
      <c r="E79" s="59"/>
      <c r="F79" s="60"/>
    </row>
    <row r="80" spans="1:18" x14ac:dyDescent="0.25">
      <c r="A80" s="56"/>
      <c r="B80" s="57" t="s">
        <v>66</v>
      </c>
      <c r="C80" s="59">
        <v>-6.9274653626732567E-3</v>
      </c>
      <c r="D80" s="59">
        <v>4.5843520782396091E-2</v>
      </c>
      <c r="E80" s="59">
        <v>3.8916055419722831E-2</v>
      </c>
      <c r="F80" s="60">
        <v>7.5999999999999998E-2</v>
      </c>
    </row>
    <row r="81" spans="1:6" x14ac:dyDescent="0.25">
      <c r="A81" s="56"/>
      <c r="B81" s="57" t="s">
        <v>80</v>
      </c>
      <c r="C81" s="59">
        <v>-1.2857417002494756E-2</v>
      </c>
      <c r="D81" s="59">
        <v>5.4308194204567298E-2</v>
      </c>
      <c r="E81" s="59">
        <v>4.145077720207254E-2</v>
      </c>
      <c r="F81" s="60">
        <v>8.2000000000000003E-2</v>
      </c>
    </row>
    <row r="82" spans="1:6" x14ac:dyDescent="0.25">
      <c r="A82" s="56"/>
      <c r="B82" s="57" t="s">
        <v>81</v>
      </c>
      <c r="C82" s="59">
        <v>-2.3559260601666446E-3</v>
      </c>
      <c r="D82" s="59">
        <v>8.7531714389271445E-2</v>
      </c>
      <c r="E82" s="59">
        <v>8.5175788329104801E-2</v>
      </c>
      <c r="F82" s="60">
        <v>6.7000000000000004E-2</v>
      </c>
    </row>
    <row r="83" spans="1:6" x14ac:dyDescent="0.25">
      <c r="A83" s="56"/>
      <c r="B83" s="57"/>
      <c r="C83" s="59"/>
      <c r="D83" s="59"/>
      <c r="E83" s="59"/>
      <c r="F83" s="60"/>
    </row>
    <row r="84" spans="1:6" x14ac:dyDescent="0.25">
      <c r="A84" s="56" t="s">
        <v>63</v>
      </c>
      <c r="B84" s="57"/>
      <c r="C84" s="59"/>
      <c r="D84" s="59"/>
      <c r="E84" s="59"/>
      <c r="F84" s="60"/>
    </row>
    <row r="85" spans="1:6" x14ac:dyDescent="0.25">
      <c r="A85" s="56"/>
      <c r="B85" s="57" t="s">
        <v>66</v>
      </c>
      <c r="C85" s="59">
        <v>-1.6096169519152388E-2</v>
      </c>
      <c r="D85" s="59">
        <v>5.1548492257538735E-2</v>
      </c>
      <c r="E85" s="59">
        <v>3.5452322738386347E-2</v>
      </c>
      <c r="F85" s="60">
        <v>0.105</v>
      </c>
    </row>
    <row r="86" spans="1:6" x14ac:dyDescent="0.25">
      <c r="A86" s="56"/>
      <c r="B86" s="57" t="s">
        <v>80</v>
      </c>
      <c r="C86" s="59">
        <v>-8.8274803300710195E-3</v>
      </c>
      <c r="D86" s="59">
        <v>5.1813471502590698E-2</v>
      </c>
      <c r="E86" s="59">
        <v>4.298599117251968E-2</v>
      </c>
      <c r="F86" s="60">
        <v>8.7999999999999995E-2</v>
      </c>
    </row>
    <row r="87" spans="1:6" x14ac:dyDescent="0.25">
      <c r="A87" s="56"/>
      <c r="B87" s="57" t="s">
        <v>81</v>
      </c>
      <c r="C87" s="59">
        <v>-3.2620514679231553E-3</v>
      </c>
      <c r="D87" s="59">
        <v>8.4994563247553417E-2</v>
      </c>
      <c r="E87" s="59">
        <v>8.1732511779630257E-2</v>
      </c>
      <c r="F87" s="60">
        <v>8.2000000000000003E-2</v>
      </c>
    </row>
    <row r="88" spans="1:6" x14ac:dyDescent="0.25">
      <c r="A88" s="56"/>
      <c r="B88" s="57"/>
      <c r="C88" s="59"/>
      <c r="D88" s="59"/>
      <c r="E88" s="59"/>
      <c r="F88" s="60"/>
    </row>
    <row r="89" spans="1:6" x14ac:dyDescent="0.25">
      <c r="A89" s="56" t="s">
        <v>59</v>
      </c>
      <c r="B89" s="57"/>
      <c r="C89" s="59"/>
      <c r="D89" s="59"/>
      <c r="E89" s="59"/>
      <c r="F89" s="60"/>
    </row>
    <row r="90" spans="1:6" x14ac:dyDescent="0.25">
      <c r="A90" s="56"/>
      <c r="B90" s="57" t="s">
        <v>66</v>
      </c>
      <c r="C90" s="59">
        <v>-9.3724531377343285E-3</v>
      </c>
      <c r="D90" s="59">
        <v>4.3398533007334983E-2</v>
      </c>
      <c r="E90" s="59">
        <v>3.4026079869600656E-2</v>
      </c>
      <c r="F90" s="60">
        <v>0.08</v>
      </c>
    </row>
    <row r="91" spans="1:6" x14ac:dyDescent="0.25">
      <c r="A91" s="56"/>
      <c r="B91" s="57" t="s">
        <v>80</v>
      </c>
      <c r="C91" s="59">
        <v>-1.4968336211859549E-2</v>
      </c>
      <c r="D91" s="59">
        <v>5.6035309921320317E-2</v>
      </c>
      <c r="E91" s="59">
        <v>4.1066973709460768E-2</v>
      </c>
      <c r="F91" s="60">
        <v>9.2999999999999999E-2</v>
      </c>
    </row>
    <row r="92" spans="1:6" x14ac:dyDescent="0.25">
      <c r="A92" s="56"/>
      <c r="B92" s="57" t="s">
        <v>81</v>
      </c>
      <c r="C92" s="59">
        <v>-1.8122508155125064E-4</v>
      </c>
      <c r="D92" s="59">
        <v>8.9887640449438186E-2</v>
      </c>
      <c r="E92" s="59">
        <v>8.9706415367886941E-2</v>
      </c>
      <c r="F92" s="60">
        <v>7.3999999999999996E-2</v>
      </c>
    </row>
    <row r="93" spans="1:6" x14ac:dyDescent="0.25">
      <c r="A93" s="56"/>
      <c r="B93" s="57"/>
      <c r="C93" s="59"/>
      <c r="D93" s="59"/>
      <c r="E93" s="59"/>
      <c r="F93" s="60"/>
    </row>
    <row r="94" spans="1:6" x14ac:dyDescent="0.25">
      <c r="A94" s="56" t="s">
        <v>60</v>
      </c>
      <c r="B94" s="57"/>
      <c r="C94" s="59"/>
      <c r="D94" s="59"/>
      <c r="E94" s="59"/>
      <c r="F94" s="60"/>
    </row>
    <row r="95" spans="1:6" x14ac:dyDescent="0.25">
      <c r="A95" s="56"/>
      <c r="B95" s="57" t="s">
        <v>66</v>
      </c>
      <c r="C95" s="59">
        <v>-1.2836185819070957E-2</v>
      </c>
      <c r="D95" s="59">
        <v>3.952730236348817E-2</v>
      </c>
      <c r="E95" s="59">
        <v>2.6691116544417214E-2</v>
      </c>
      <c r="F95" s="60">
        <v>0.10100000000000001</v>
      </c>
    </row>
    <row r="96" spans="1:6" x14ac:dyDescent="0.25">
      <c r="A96" s="56"/>
      <c r="B96" s="57" t="s">
        <v>80</v>
      </c>
      <c r="C96" s="59">
        <v>-2.302820955670784E-3</v>
      </c>
      <c r="D96" s="59">
        <v>3.7420840529648842E-2</v>
      </c>
      <c r="E96" s="59">
        <v>3.511801957397806E-2</v>
      </c>
      <c r="F96" s="60">
        <v>8.1000000000000003E-2</v>
      </c>
    </row>
    <row r="97" spans="1:6" x14ac:dyDescent="0.25">
      <c r="A97" s="56"/>
      <c r="B97" s="57" t="s">
        <v>81</v>
      </c>
      <c r="C97" s="59">
        <v>3.8057267125770362E-3</v>
      </c>
      <c r="D97" s="59">
        <v>5.255527364987312E-2</v>
      </c>
      <c r="E97" s="59">
        <v>5.6361000362450155E-2</v>
      </c>
      <c r="F97" s="60">
        <v>7.5999999999999998E-2</v>
      </c>
    </row>
    <row r="98" spans="1:6" x14ac:dyDescent="0.25">
      <c r="A98" s="56"/>
      <c r="B98" s="57"/>
      <c r="C98" s="59"/>
      <c r="D98" s="59"/>
      <c r="E98" s="59"/>
      <c r="F98" s="60"/>
    </row>
    <row r="99" spans="1:6" x14ac:dyDescent="0.25">
      <c r="A99" s="56" t="s">
        <v>61</v>
      </c>
      <c r="B99" s="57"/>
      <c r="C99" s="59"/>
      <c r="D99" s="59"/>
      <c r="E99" s="59"/>
      <c r="F99" s="60"/>
    </row>
    <row r="100" spans="1:6" x14ac:dyDescent="0.25">
      <c r="A100" s="56"/>
      <c r="B100" s="57" t="s">
        <v>66</v>
      </c>
      <c r="C100" s="59">
        <v>-8.3537082314589176E-3</v>
      </c>
      <c r="D100" s="59">
        <v>5.0733496332518342E-2</v>
      </c>
      <c r="E100" s="59">
        <v>4.2379788101059426E-2</v>
      </c>
      <c r="F100" s="60">
        <v>9.2999999999999999E-2</v>
      </c>
    </row>
    <row r="101" spans="1:6" x14ac:dyDescent="0.25">
      <c r="A101" s="56"/>
      <c r="B101" s="57" t="s">
        <v>80</v>
      </c>
      <c r="C101" s="59">
        <v>-2.1492995586259923E-2</v>
      </c>
      <c r="D101" s="59">
        <v>6.8125119938591452E-2</v>
      </c>
      <c r="E101" s="59">
        <v>4.6632124352331529E-2</v>
      </c>
      <c r="F101" s="60">
        <v>0.109</v>
      </c>
    </row>
    <row r="102" spans="1:6" x14ac:dyDescent="0.25">
      <c r="A102" s="61"/>
      <c r="B102" s="34" t="s">
        <v>81</v>
      </c>
      <c r="C102" s="62">
        <v>2.7183762232692748E-3</v>
      </c>
      <c r="D102" s="62">
        <v>9.4055817325117752E-2</v>
      </c>
      <c r="E102" s="62">
        <v>9.6774193548387025E-2</v>
      </c>
      <c r="F102" s="63">
        <v>7.9000000000000001E-2</v>
      </c>
    </row>
    <row r="103" spans="1:6" x14ac:dyDescent="0.25">
      <c r="A103" s="56"/>
      <c r="B103" s="6" t="s">
        <v>51</v>
      </c>
      <c r="C103" s="59"/>
      <c r="D103" s="59"/>
      <c r="E103" s="59"/>
      <c r="F103" s="59"/>
    </row>
    <row r="104" spans="1:6" x14ac:dyDescent="0.25">
      <c r="A104" s="57"/>
      <c r="B104" s="57"/>
      <c r="C104" s="59"/>
      <c r="D104" s="59"/>
      <c r="E104" s="59"/>
      <c r="F104" s="59"/>
    </row>
    <row r="105" spans="1:6" x14ac:dyDescent="0.25">
      <c r="A105" s="57"/>
      <c r="B105" s="57"/>
      <c r="C105" s="59"/>
      <c r="D105" s="59"/>
      <c r="E105" s="59"/>
      <c r="F105" s="59"/>
    </row>
    <row r="106" spans="1:6" x14ac:dyDescent="0.25">
      <c r="A106" s="57"/>
      <c r="B106" s="57"/>
      <c r="C106" s="59"/>
      <c r="D106" s="59"/>
      <c r="E106" s="59"/>
      <c r="F106" s="59"/>
    </row>
    <row r="107" spans="1:6" x14ac:dyDescent="0.25">
      <c r="A107" s="57"/>
      <c r="B107" s="57"/>
      <c r="C107" s="59"/>
      <c r="D107" s="59"/>
      <c r="E107" s="59"/>
      <c r="F107" s="59"/>
    </row>
    <row r="108" spans="1:6" x14ac:dyDescent="0.25">
      <c r="B108" t="s">
        <v>51</v>
      </c>
      <c r="C108" t="s">
        <v>51</v>
      </c>
    </row>
    <row r="112" spans="1:6" x14ac:dyDescent="0.25">
      <c r="A112" s="73" t="s">
        <v>112</v>
      </c>
      <c r="B112" s="74" t="s">
        <v>113</v>
      </c>
      <c r="C112" s="28"/>
      <c r="D112" s="28"/>
      <c r="E112" s="55"/>
    </row>
    <row r="113" spans="1:18" x14ac:dyDescent="0.25">
      <c r="A113" s="56" t="s">
        <v>18</v>
      </c>
      <c r="B113" s="57"/>
      <c r="C113" s="57" t="s">
        <v>14</v>
      </c>
      <c r="D113" s="57" t="s">
        <v>15</v>
      </c>
      <c r="E113" s="58" t="s">
        <v>74</v>
      </c>
    </row>
    <row r="114" spans="1:18" x14ac:dyDescent="0.25">
      <c r="A114" s="56" t="s">
        <v>27</v>
      </c>
      <c r="B114" s="57"/>
      <c r="C114" s="57"/>
      <c r="D114" s="57"/>
      <c r="E114" s="58"/>
    </row>
    <row r="115" spans="1:18" x14ac:dyDescent="0.25">
      <c r="A115" s="56"/>
      <c r="B115" s="57" t="s">
        <v>66</v>
      </c>
      <c r="C115" s="59">
        <v>9.945750249146533E-3</v>
      </c>
      <c r="D115" s="59">
        <v>4.1875837113058284E-2</v>
      </c>
      <c r="E115" s="60">
        <v>5.1821587362204817E-2</v>
      </c>
    </row>
    <row r="116" spans="1:18" x14ac:dyDescent="0.25">
      <c r="A116" s="56"/>
      <c r="B116" s="57" t="s">
        <v>80</v>
      </c>
      <c r="C116" s="59">
        <v>6.5907797901112383E-3</v>
      </c>
      <c r="D116" s="59">
        <v>3.6590259023659692E-2</v>
      </c>
      <c r="E116" s="60">
        <v>4.3181038813770931E-2</v>
      </c>
    </row>
    <row r="117" spans="1:18" x14ac:dyDescent="0.25">
      <c r="A117" s="56"/>
      <c r="B117" s="57"/>
      <c r="C117" s="59"/>
      <c r="D117" s="59"/>
      <c r="E117" s="60"/>
    </row>
    <row r="118" spans="1:18" x14ac:dyDescent="0.25">
      <c r="A118" s="56" t="s">
        <v>56</v>
      </c>
      <c r="B118" s="57"/>
      <c r="C118" s="59"/>
      <c r="D118" s="59"/>
      <c r="E118" s="60"/>
    </row>
    <row r="119" spans="1:18" x14ac:dyDescent="0.25">
      <c r="A119" s="56"/>
      <c r="B119" s="57" t="s">
        <v>66</v>
      </c>
      <c r="C119" s="59">
        <v>2.448454100796385E-2</v>
      </c>
      <c r="D119" s="59">
        <v>4.1849646022837604E-2</v>
      </c>
      <c r="E119" s="60">
        <v>6.6334187030801461E-2</v>
      </c>
    </row>
    <row r="120" spans="1:18" x14ac:dyDescent="0.25">
      <c r="A120" s="56"/>
      <c r="B120" s="57" t="s">
        <v>80</v>
      </c>
      <c r="C120" s="59">
        <v>2.0998519677515749E-2</v>
      </c>
      <c r="D120" s="59">
        <v>5.3322018213076416E-2</v>
      </c>
      <c r="E120" s="60">
        <v>7.4320537890592162E-2</v>
      </c>
    </row>
    <row r="121" spans="1:18" x14ac:dyDescent="0.25">
      <c r="A121" s="56"/>
      <c r="B121" s="57"/>
      <c r="C121" s="59"/>
      <c r="D121" s="59"/>
      <c r="E121" s="60"/>
    </row>
    <row r="122" spans="1:18" x14ac:dyDescent="0.25">
      <c r="A122" s="56" t="s">
        <v>57</v>
      </c>
      <c r="B122" s="57"/>
      <c r="C122" s="59"/>
      <c r="D122" s="59"/>
      <c r="E122" s="60"/>
    </row>
    <row r="123" spans="1:18" x14ac:dyDescent="0.25">
      <c r="A123" s="56"/>
      <c r="B123" s="57" t="s">
        <v>66</v>
      </c>
      <c r="C123" s="59">
        <v>1.19962713878887E-2</v>
      </c>
      <c r="D123" s="59">
        <v>2.2018462247143766E-2</v>
      </c>
      <c r="E123" s="60">
        <v>3.4014733635032462E-2</v>
      </c>
      <c r="L123" s="7"/>
      <c r="M123" s="7"/>
      <c r="N123" s="7"/>
      <c r="O123" s="11"/>
      <c r="P123" s="11"/>
      <c r="Q123" s="11"/>
      <c r="R123" s="11"/>
    </row>
    <row r="124" spans="1:18" x14ac:dyDescent="0.25">
      <c r="A124" s="56"/>
      <c r="B124" s="57" t="s">
        <v>80</v>
      </c>
      <c r="C124" s="59">
        <v>-1.2619736523965454E-2</v>
      </c>
      <c r="D124" s="59">
        <v>-5.9209478448939604E-2</v>
      </c>
      <c r="E124" s="60">
        <v>-7.1829214972905064E-2</v>
      </c>
      <c r="N124" t="s">
        <v>51</v>
      </c>
      <c r="O124" t="s">
        <v>51</v>
      </c>
    </row>
    <row r="125" spans="1:18" x14ac:dyDescent="0.25">
      <c r="A125" s="56"/>
      <c r="B125" s="57"/>
      <c r="C125" s="59"/>
      <c r="D125" s="59"/>
      <c r="E125" s="60"/>
      <c r="R125" s="4"/>
    </row>
    <row r="126" spans="1:18" x14ac:dyDescent="0.25">
      <c r="A126" s="56" t="s">
        <v>58</v>
      </c>
      <c r="B126" s="57"/>
      <c r="C126" s="59"/>
      <c r="D126" s="59"/>
      <c r="E126" s="60"/>
      <c r="O126" s="4"/>
      <c r="P126" s="4"/>
      <c r="Q126" s="4"/>
    </row>
    <row r="127" spans="1:18" x14ac:dyDescent="0.25">
      <c r="A127" s="56"/>
      <c r="B127" s="57" t="s">
        <v>66</v>
      </c>
      <c r="C127" s="59">
        <v>2.3930977742828152E-2</v>
      </c>
      <c r="D127" s="59">
        <v>2.4606468053365582E-2</v>
      </c>
      <c r="E127" s="60">
        <v>4.8537445796193734E-2</v>
      </c>
      <c r="O127" s="4"/>
      <c r="P127" s="4"/>
      <c r="Q127" s="4"/>
    </row>
    <row r="128" spans="1:18" x14ac:dyDescent="0.25">
      <c r="A128" s="56"/>
      <c r="B128" s="57" t="s">
        <v>80</v>
      </c>
      <c r="C128" s="59">
        <v>-2.4709259845167475E-2</v>
      </c>
      <c r="D128" s="59">
        <v>-7.2537801474868061E-2</v>
      </c>
      <c r="E128" s="60">
        <v>-9.7247061320035535E-2</v>
      </c>
      <c r="O128" s="4"/>
      <c r="P128" s="4"/>
      <c r="Q128" s="4"/>
    </row>
    <row r="129" spans="1:18" x14ac:dyDescent="0.25">
      <c r="A129" s="56"/>
      <c r="B129" s="57"/>
      <c r="C129" s="59"/>
      <c r="D129" s="59"/>
      <c r="E129" s="60"/>
      <c r="O129" s="4"/>
      <c r="P129" s="4"/>
      <c r="Q129" s="4"/>
    </row>
    <row r="130" spans="1:18" x14ac:dyDescent="0.25">
      <c r="A130" s="56" t="s">
        <v>62</v>
      </c>
      <c r="B130" s="57"/>
      <c r="C130" s="59"/>
      <c r="D130" s="59"/>
      <c r="E130" s="60"/>
      <c r="O130" s="4"/>
      <c r="P130" s="4"/>
      <c r="Q130" s="4"/>
    </row>
    <row r="131" spans="1:18" x14ac:dyDescent="0.25">
      <c r="A131" s="56"/>
      <c r="B131" s="57" t="s">
        <v>66</v>
      </c>
      <c r="C131" s="59">
        <v>2.0265680380661809E-2</v>
      </c>
      <c r="D131" s="59">
        <v>4.4371473918646029E-2</v>
      </c>
      <c r="E131" s="60">
        <v>6.4637154299307831E-2</v>
      </c>
      <c r="O131" s="4"/>
      <c r="P131" s="4"/>
      <c r="Q131" s="4"/>
      <c r="R131" s="4"/>
    </row>
    <row r="132" spans="1:18" x14ac:dyDescent="0.25">
      <c r="A132" s="56"/>
      <c r="B132" s="57" t="s">
        <v>80</v>
      </c>
      <c r="C132" s="59">
        <v>1.525721629088601E-2</v>
      </c>
      <c r="D132" s="59">
        <v>7.3717524175804044E-2</v>
      </c>
      <c r="E132" s="60">
        <v>8.8974740466690058E-2</v>
      </c>
      <c r="O132" s="4"/>
      <c r="P132" s="4"/>
      <c r="Q132" s="4"/>
    </row>
    <row r="133" spans="1:18" x14ac:dyDescent="0.25">
      <c r="A133" s="56"/>
      <c r="B133" s="57"/>
      <c r="C133" s="59"/>
      <c r="D133" s="59"/>
      <c r="E133" s="60"/>
      <c r="O133" s="4"/>
      <c r="P133" s="4"/>
      <c r="Q133" s="4"/>
      <c r="R133" s="4"/>
    </row>
    <row r="134" spans="1:18" x14ac:dyDescent="0.25">
      <c r="A134" s="56" t="s">
        <v>63</v>
      </c>
      <c r="B134" s="57"/>
      <c r="C134" s="59"/>
      <c r="D134" s="59"/>
      <c r="E134" s="60"/>
      <c r="O134" s="4"/>
      <c r="P134" s="4"/>
      <c r="Q134" s="4"/>
    </row>
    <row r="135" spans="1:18" x14ac:dyDescent="0.25">
      <c r="A135" s="56"/>
      <c r="B135" s="57" t="s">
        <v>66</v>
      </c>
      <c r="C135" s="59">
        <v>1.7323761276443805E-2</v>
      </c>
      <c r="D135" s="59">
        <v>3.8545567124366992E-2</v>
      </c>
      <c r="E135" s="60">
        <v>5.5869328400810797E-2</v>
      </c>
      <c r="O135" s="4"/>
      <c r="P135" s="4"/>
      <c r="Q135" s="4"/>
      <c r="R135" s="4"/>
    </row>
    <row r="136" spans="1:18" x14ac:dyDescent="0.25">
      <c r="A136" s="56"/>
      <c r="B136" s="57" t="s">
        <v>80</v>
      </c>
      <c r="C136" s="59">
        <v>1.6796952731332689E-2</v>
      </c>
      <c r="D136" s="59">
        <v>6.1594721902135725E-2</v>
      </c>
      <c r="E136" s="60">
        <v>7.8391674633468411E-2</v>
      </c>
      <c r="I136" s="4"/>
      <c r="J136" s="4"/>
      <c r="K136" s="4"/>
    </row>
    <row r="137" spans="1:18" x14ac:dyDescent="0.25">
      <c r="A137" s="56"/>
      <c r="B137" s="57"/>
      <c r="C137" s="59"/>
      <c r="D137" s="59"/>
      <c r="E137" s="60"/>
      <c r="I137" s="4"/>
      <c r="J137" s="4"/>
      <c r="K137" s="4"/>
      <c r="L137" s="4"/>
    </row>
    <row r="138" spans="1:18" x14ac:dyDescent="0.25">
      <c r="A138" s="56" t="s">
        <v>59</v>
      </c>
      <c r="B138" s="57"/>
      <c r="C138" s="59"/>
      <c r="D138" s="59"/>
      <c r="E138" s="60"/>
      <c r="I138" s="4"/>
      <c r="J138" s="4"/>
      <c r="K138" s="4"/>
    </row>
    <row r="139" spans="1:18" x14ac:dyDescent="0.25">
      <c r="A139" s="56"/>
      <c r="B139" s="57" t="s">
        <v>66</v>
      </c>
      <c r="C139" s="59">
        <v>1.5623008570626467E-2</v>
      </c>
      <c r="D139" s="59">
        <v>5.1700819375235373E-2</v>
      </c>
      <c r="E139" s="60">
        <v>6.7323827945861836E-2</v>
      </c>
      <c r="I139" s="4"/>
      <c r="J139" s="4"/>
      <c r="K139" s="4"/>
      <c r="L139" s="4"/>
    </row>
    <row r="140" spans="1:18" x14ac:dyDescent="0.25">
      <c r="A140" s="56"/>
      <c r="B140" s="57" t="s">
        <v>80</v>
      </c>
      <c r="C140" s="59">
        <v>1.0314076688703766E-2</v>
      </c>
      <c r="D140" s="59">
        <v>9.1763857442229313E-2</v>
      </c>
      <c r="E140" s="60">
        <v>0.10207793413093308</v>
      </c>
      <c r="I140" s="4"/>
      <c r="J140" s="4"/>
      <c r="K140" s="4"/>
    </row>
    <row r="141" spans="1:18" x14ac:dyDescent="0.25">
      <c r="A141" s="56"/>
      <c r="B141" s="57"/>
      <c r="C141" s="59"/>
      <c r="D141" s="59"/>
      <c r="E141" s="60"/>
      <c r="I141" s="4"/>
      <c r="J141" s="4"/>
      <c r="K141" s="4"/>
      <c r="L141" s="4"/>
    </row>
    <row r="142" spans="1:18" x14ac:dyDescent="0.25">
      <c r="A142" s="56" t="s">
        <v>60</v>
      </c>
      <c r="B142" s="57"/>
      <c r="C142" s="59"/>
      <c r="D142" s="59"/>
      <c r="E142" s="60"/>
      <c r="I142" s="4"/>
      <c r="J142" s="4"/>
      <c r="K142" s="4"/>
    </row>
    <row r="143" spans="1:18" x14ac:dyDescent="0.25">
      <c r="A143" s="56"/>
      <c r="B143" s="57" t="s">
        <v>66</v>
      </c>
      <c r="C143" s="59">
        <v>2.2646208596619696E-2</v>
      </c>
      <c r="D143" s="59">
        <v>3.9445586531707322E-2</v>
      </c>
      <c r="E143" s="60">
        <v>6.2091795128327021E-2</v>
      </c>
      <c r="I143" s="4"/>
      <c r="J143" s="4"/>
      <c r="K143" s="4"/>
      <c r="L143" s="4"/>
    </row>
    <row r="144" spans="1:18" x14ac:dyDescent="0.25">
      <c r="A144" s="56"/>
      <c r="B144" s="57" t="s">
        <v>80</v>
      </c>
      <c r="C144" s="59">
        <v>1.7314708861607336E-2</v>
      </c>
      <c r="D144" s="59">
        <v>6.61469857347778E-2</v>
      </c>
      <c r="E144" s="60">
        <v>8.3461694596385139E-2</v>
      </c>
      <c r="I144" s="4"/>
      <c r="J144" s="4"/>
      <c r="K144" s="4"/>
    </row>
    <row r="145" spans="1:14" x14ac:dyDescent="0.25">
      <c r="A145" s="56"/>
      <c r="B145" s="57"/>
      <c r="C145" s="59"/>
      <c r="D145" s="59"/>
      <c r="E145" s="60"/>
      <c r="I145" s="4"/>
      <c r="J145" s="4"/>
      <c r="K145" s="4"/>
      <c r="L145" s="4"/>
    </row>
    <row r="146" spans="1:14" x14ac:dyDescent="0.25">
      <c r="A146" s="56" t="s">
        <v>61</v>
      </c>
      <c r="B146" s="57"/>
      <c r="C146" s="59"/>
      <c r="D146" s="59"/>
      <c r="E146" s="60"/>
      <c r="I146" s="4"/>
      <c r="J146" s="4"/>
      <c r="K146" s="4"/>
    </row>
    <row r="147" spans="1:14" x14ac:dyDescent="0.25">
      <c r="A147" s="56"/>
      <c r="B147" s="57" t="s">
        <v>66</v>
      </c>
      <c r="C147" s="59">
        <v>8.7683527658159142E-3</v>
      </c>
      <c r="D147" s="59">
        <v>1.0338929403467216E-2</v>
      </c>
      <c r="E147" s="60">
        <v>1.9107282169283132E-2</v>
      </c>
      <c r="I147" s="4"/>
      <c r="J147" s="4"/>
      <c r="K147" s="4"/>
      <c r="L147" s="4"/>
    </row>
    <row r="148" spans="1:14" x14ac:dyDescent="0.25">
      <c r="A148" s="61"/>
      <c r="B148" s="34" t="s">
        <v>80</v>
      </c>
      <c r="C148" s="62">
        <v>1.0818877726120333E-2</v>
      </c>
      <c r="D148" s="62">
        <v>2.6070182615898548E-2</v>
      </c>
      <c r="E148" s="63">
        <v>3.688906034201888E-2</v>
      </c>
      <c r="I148" s="4"/>
      <c r="J148" s="4"/>
      <c r="K148" s="4"/>
    </row>
    <row r="149" spans="1:14" x14ac:dyDescent="0.25">
      <c r="B149" t="s">
        <v>51</v>
      </c>
      <c r="C149" t="s">
        <v>51</v>
      </c>
      <c r="D149" s="4"/>
      <c r="E149" s="4"/>
      <c r="F149" s="4"/>
      <c r="G149" s="4"/>
      <c r="K149" s="4"/>
      <c r="L149" s="4"/>
      <c r="M149" s="4"/>
      <c r="N149" s="4"/>
    </row>
    <row r="150" spans="1:14" x14ac:dyDescent="0.25">
      <c r="D150" s="4"/>
      <c r="E150" s="4"/>
      <c r="F150" s="4"/>
      <c r="G150" s="4"/>
      <c r="K150" s="4"/>
      <c r="L150" s="4"/>
      <c r="M150" s="4"/>
    </row>
    <row r="151" spans="1:14" x14ac:dyDescent="0.25">
      <c r="D151" s="4"/>
      <c r="E151" s="4"/>
      <c r="F151" s="4"/>
      <c r="G151" s="4"/>
      <c r="K151" s="4"/>
      <c r="L151" s="4"/>
      <c r="M151" s="4"/>
      <c r="N151" s="4"/>
    </row>
    <row r="152" spans="1:14" x14ac:dyDescent="0.25">
      <c r="D152" s="4"/>
      <c r="E152" s="4"/>
      <c r="F152" s="4"/>
      <c r="G152" s="4"/>
    </row>
    <row r="153" spans="1:14" x14ac:dyDescent="0.25">
      <c r="A153" s="73" t="s">
        <v>116</v>
      </c>
      <c r="B153" s="74" t="s">
        <v>117</v>
      </c>
      <c r="C153" s="28"/>
      <c r="D153" s="28"/>
      <c r="E153" s="28"/>
      <c r="F153" s="28"/>
      <c r="G153" s="55"/>
      <c r="N153" s="4"/>
    </row>
    <row r="154" spans="1:14" x14ac:dyDescent="0.25">
      <c r="A154" s="75" t="s">
        <v>114</v>
      </c>
      <c r="B154" s="76" t="s">
        <v>115</v>
      </c>
      <c r="C154" s="57"/>
      <c r="D154" s="57"/>
      <c r="E154" s="57"/>
      <c r="F154" s="57"/>
      <c r="G154" s="58"/>
      <c r="K154" s="4"/>
      <c r="L154" s="4"/>
      <c r="M154" s="4"/>
    </row>
    <row r="155" spans="1:14" x14ac:dyDescent="0.25">
      <c r="A155" s="64"/>
      <c r="B155" s="6"/>
      <c r="C155" s="6" t="s">
        <v>14</v>
      </c>
      <c r="D155" s="6" t="s">
        <v>15</v>
      </c>
      <c r="E155" s="6" t="s">
        <v>74</v>
      </c>
      <c r="F155" s="6" t="s">
        <v>105</v>
      </c>
      <c r="G155" s="58" t="s">
        <v>104</v>
      </c>
      <c r="K155" s="4"/>
      <c r="L155" s="4"/>
      <c r="M155" s="4"/>
      <c r="N155" s="4"/>
    </row>
    <row r="156" spans="1:14" x14ac:dyDescent="0.25">
      <c r="A156" s="64"/>
      <c r="B156" s="6"/>
      <c r="C156" s="6"/>
      <c r="D156" s="6"/>
      <c r="E156" s="6"/>
      <c r="F156" s="6"/>
      <c r="G156" s="58"/>
      <c r="K156" s="4"/>
      <c r="L156" s="4"/>
      <c r="M156" s="4"/>
      <c r="N156" s="4"/>
    </row>
    <row r="157" spans="1:14" x14ac:dyDescent="0.25">
      <c r="A157" s="64" t="s">
        <v>27</v>
      </c>
      <c r="B157" s="6"/>
      <c r="C157" s="6"/>
      <c r="D157" s="6"/>
      <c r="E157" s="6"/>
      <c r="F157" s="6"/>
      <c r="G157" s="58"/>
      <c r="K157" s="4"/>
      <c r="L157" s="4"/>
      <c r="M157" s="4"/>
      <c r="N157" s="4"/>
    </row>
    <row r="158" spans="1:14" x14ac:dyDescent="0.25">
      <c r="A158" s="64"/>
      <c r="B158" s="6" t="s">
        <v>18</v>
      </c>
      <c r="C158" s="9">
        <v>-9.7799511002445803E-3</v>
      </c>
      <c r="D158" s="9">
        <v>5.5215973920130418E-2</v>
      </c>
      <c r="E158" s="9">
        <v>4.5436022819885839E-2</v>
      </c>
      <c r="F158" s="9">
        <v>0.15127314814814799</v>
      </c>
      <c r="G158" s="49">
        <v>0.10100000000000001</v>
      </c>
      <c r="K158" s="4"/>
      <c r="L158" s="4"/>
      <c r="M158" s="4"/>
    </row>
    <row r="159" spans="1:14" x14ac:dyDescent="0.25">
      <c r="A159" s="64"/>
      <c r="B159" s="6" t="s">
        <v>19</v>
      </c>
      <c r="C159" s="9">
        <v>2.1186440677966401E-3</v>
      </c>
      <c r="D159" s="9">
        <v>4.9788135593220345E-2</v>
      </c>
      <c r="E159" s="9">
        <v>5.1906779661016984E-2</v>
      </c>
      <c r="F159" s="9">
        <v>0.209722222222222</v>
      </c>
      <c r="G159" s="49">
        <v>3.6999999999999998E-2</v>
      </c>
      <c r="K159" s="4"/>
      <c r="L159" s="4"/>
      <c r="M159" s="4"/>
      <c r="N159" s="4"/>
    </row>
    <row r="160" spans="1:14" x14ac:dyDescent="0.25">
      <c r="A160" s="64"/>
      <c r="B160" s="6" t="s">
        <v>20</v>
      </c>
      <c r="C160" s="9">
        <v>-1.3168337082158013E-2</v>
      </c>
      <c r="D160" s="9">
        <v>2.4577949996056815E-2</v>
      </c>
      <c r="E160" s="9">
        <v>1.1409612913898802E-2</v>
      </c>
      <c r="F160" s="9">
        <v>0.13923611111111101</v>
      </c>
      <c r="G160" s="49">
        <v>7.7302631578947373E-2</v>
      </c>
      <c r="K160" s="4"/>
      <c r="L160" s="4"/>
      <c r="M160" s="4"/>
    </row>
    <row r="161" spans="1:14" x14ac:dyDescent="0.25">
      <c r="A161" s="64"/>
      <c r="B161" s="6" t="s">
        <v>21</v>
      </c>
      <c r="C161" s="9">
        <v>-8.2484230955846647E-3</v>
      </c>
      <c r="D161" s="9">
        <v>9.7768073750606491E-2</v>
      </c>
      <c r="E161" s="9">
        <v>8.9519650655021821E-2</v>
      </c>
      <c r="F161" s="9">
        <v>9.2650462962962907E-2</v>
      </c>
      <c r="G161" s="49">
        <v>0.12</v>
      </c>
      <c r="K161" s="4"/>
      <c r="L161" s="4"/>
      <c r="M161" s="4"/>
      <c r="N161" s="4"/>
    </row>
    <row r="162" spans="1:14" x14ac:dyDescent="0.25">
      <c r="A162" s="64"/>
      <c r="B162" s="6"/>
      <c r="C162" s="9"/>
      <c r="D162" s="9"/>
      <c r="E162" s="9"/>
      <c r="F162" s="9"/>
      <c r="G162" s="49"/>
      <c r="K162" s="4"/>
      <c r="L162" s="4"/>
      <c r="M162" s="4"/>
    </row>
    <row r="163" spans="1:14" x14ac:dyDescent="0.25">
      <c r="A163" s="64" t="s">
        <v>56</v>
      </c>
      <c r="B163" s="6"/>
      <c r="C163" s="9"/>
      <c r="D163" s="9"/>
      <c r="E163" s="9"/>
      <c r="F163" s="9"/>
      <c r="G163" s="49"/>
      <c r="K163" s="4"/>
      <c r="L163" s="4"/>
      <c r="M163" s="4"/>
      <c r="N163" s="4"/>
    </row>
    <row r="164" spans="1:14" x14ac:dyDescent="0.25">
      <c r="A164" s="64"/>
      <c r="B164" s="6" t="s">
        <v>18</v>
      </c>
      <c r="C164" s="9">
        <v>-2.1801140994295035E-2</v>
      </c>
      <c r="D164" s="9">
        <v>4.1768541157294233E-2</v>
      </c>
      <c r="E164" s="9">
        <v>1.9967400162999197E-2</v>
      </c>
      <c r="F164" s="9">
        <v>7.2280092592592493E-2</v>
      </c>
      <c r="G164" s="49">
        <v>0.10199999999999999</v>
      </c>
      <c r="K164" s="4"/>
      <c r="L164" s="4"/>
      <c r="M164" s="4"/>
    </row>
    <row r="165" spans="1:14" x14ac:dyDescent="0.25">
      <c r="A165" s="64"/>
      <c r="B165" s="6" t="s">
        <v>19</v>
      </c>
      <c r="C165" s="9">
        <v>-4.2372881355932202E-2</v>
      </c>
      <c r="D165" s="9">
        <v>4.703389830508474E-2</v>
      </c>
      <c r="E165" s="9">
        <v>4.6610169491525383E-3</v>
      </c>
      <c r="F165" s="9">
        <v>0.112268518518518</v>
      </c>
      <c r="G165" s="49">
        <v>7.4999999999999997E-2</v>
      </c>
      <c r="K165" s="4"/>
      <c r="L165" s="4"/>
      <c r="M165" s="4"/>
      <c r="N165" s="4"/>
    </row>
    <row r="166" spans="1:14" x14ac:dyDescent="0.25">
      <c r="A166" s="64"/>
      <c r="B166" s="6" t="s">
        <v>20</v>
      </c>
      <c r="C166" s="9">
        <v>-2.0186089614696409E-2</v>
      </c>
      <c r="D166" s="9">
        <v>1.9489951884931297E-2</v>
      </c>
      <c r="E166" s="9">
        <v>-6.9613772976511237E-4</v>
      </c>
      <c r="F166" s="9">
        <v>7.0081018518518501E-2</v>
      </c>
      <c r="G166" s="49">
        <v>5.8845029239766082E-2</v>
      </c>
      <c r="K166" s="4"/>
      <c r="L166" s="4"/>
      <c r="M166" s="4"/>
    </row>
    <row r="167" spans="1:14" x14ac:dyDescent="0.25">
      <c r="A167" s="64"/>
      <c r="B167" s="6" t="s">
        <v>21</v>
      </c>
      <c r="C167" s="9">
        <v>1.2130033964095272E-3</v>
      </c>
      <c r="D167" s="9">
        <v>7.3508005822416289E-2</v>
      </c>
      <c r="E167" s="9">
        <v>7.472100921882581E-2</v>
      </c>
      <c r="F167" s="9">
        <v>5.6770833333333298E-2</v>
      </c>
      <c r="G167" s="49">
        <v>0.107</v>
      </c>
      <c r="K167" s="4"/>
      <c r="L167" s="4"/>
      <c r="M167" s="4"/>
      <c r="N167" s="4"/>
    </row>
    <row r="168" spans="1:14" x14ac:dyDescent="0.25">
      <c r="A168" s="64"/>
      <c r="B168" s="6"/>
      <c r="C168" s="9"/>
      <c r="D168" s="9"/>
      <c r="E168" s="9"/>
      <c r="F168" s="9"/>
      <c r="G168" s="49"/>
      <c r="K168" s="4"/>
      <c r="L168" s="4"/>
      <c r="M168" s="4"/>
    </row>
    <row r="169" spans="1:14" x14ac:dyDescent="0.25">
      <c r="A169" s="64" t="s">
        <v>57</v>
      </c>
      <c r="B169" s="6"/>
      <c r="C169" s="9"/>
      <c r="D169" s="9"/>
      <c r="E169" s="9"/>
      <c r="F169" s="9"/>
      <c r="G169" s="49"/>
      <c r="K169" s="4"/>
      <c r="L169" s="4"/>
      <c r="M169" s="4"/>
      <c r="N169" s="4"/>
    </row>
    <row r="170" spans="1:14" x14ac:dyDescent="0.25">
      <c r="A170" s="64"/>
      <c r="B170" s="6" t="s">
        <v>18</v>
      </c>
      <c r="C170" s="9">
        <v>3.6674816625916814E-3</v>
      </c>
      <c r="D170" s="9">
        <v>1.4669926650366762E-2</v>
      </c>
      <c r="E170" s="9">
        <v>1.8337408312958443E-2</v>
      </c>
      <c r="F170" s="9">
        <v>0.163194444444444</v>
      </c>
      <c r="G170" s="49">
        <v>5.3999999999999999E-2</v>
      </c>
      <c r="K170" s="4"/>
      <c r="L170" s="4"/>
      <c r="M170" s="4"/>
    </row>
    <row r="171" spans="1:14" x14ac:dyDescent="0.25">
      <c r="A171" s="64"/>
      <c r="B171" s="6" t="s">
        <v>19</v>
      </c>
      <c r="C171" s="9">
        <v>4.0254237288135106E-3</v>
      </c>
      <c r="D171" s="9">
        <v>2.0127118644067798E-2</v>
      </c>
      <c r="E171" s="9">
        <v>2.4152542372881308E-2</v>
      </c>
      <c r="F171" s="9">
        <v>0.228009259259259</v>
      </c>
      <c r="G171" s="49">
        <v>0.02</v>
      </c>
      <c r="K171" s="4"/>
      <c r="L171" s="4"/>
      <c r="M171" s="4"/>
      <c r="N171" s="4"/>
    </row>
    <row r="172" spans="1:14" x14ac:dyDescent="0.25">
      <c r="A172" s="64"/>
      <c r="B172" s="6" t="s">
        <v>20</v>
      </c>
      <c r="C172" s="9">
        <v>1.7905688595150572E-3</v>
      </c>
      <c r="D172" s="9">
        <v>-6.574812152711424E-4</v>
      </c>
      <c r="E172" s="9">
        <v>1.1330876442439148E-3</v>
      </c>
      <c r="F172" s="9">
        <v>0.19253472222222201</v>
      </c>
      <c r="G172" s="49">
        <v>1.7999999999999999E-2</v>
      </c>
      <c r="K172" s="4"/>
      <c r="L172" s="4"/>
      <c r="M172" s="4"/>
    </row>
    <row r="173" spans="1:14" x14ac:dyDescent="0.25">
      <c r="A173" s="64"/>
      <c r="B173" s="6" t="s">
        <v>21</v>
      </c>
      <c r="C173" s="9">
        <v>9.2188258127123383E-3</v>
      </c>
      <c r="D173" s="9">
        <v>3.9786511402231897E-2</v>
      </c>
      <c r="E173" s="9">
        <v>4.9005337214944239E-2</v>
      </c>
      <c r="F173" s="9">
        <v>8.4722222222222199E-2</v>
      </c>
      <c r="G173" s="49">
        <v>4.5999999999999999E-2</v>
      </c>
      <c r="K173" s="4"/>
      <c r="L173" s="4"/>
      <c r="M173" s="4"/>
      <c r="N173" s="4"/>
    </row>
    <row r="174" spans="1:14" x14ac:dyDescent="0.25">
      <c r="A174" s="64"/>
      <c r="B174" s="6"/>
      <c r="C174" s="9"/>
      <c r="D174" s="9"/>
      <c r="E174" s="9"/>
      <c r="F174" s="9"/>
      <c r="G174" s="49"/>
      <c r="K174" s="4"/>
      <c r="L174" s="4"/>
      <c r="M174" s="4"/>
    </row>
    <row r="175" spans="1:14" x14ac:dyDescent="0.25">
      <c r="A175" s="64" t="s">
        <v>58</v>
      </c>
      <c r="B175" s="6"/>
      <c r="C175" s="9"/>
      <c r="D175" s="9"/>
      <c r="E175" s="9"/>
      <c r="F175" s="9"/>
      <c r="G175" s="49"/>
      <c r="K175" s="4"/>
      <c r="L175" s="4"/>
      <c r="M175" s="4"/>
      <c r="N175" s="4"/>
    </row>
    <row r="176" spans="1:14" x14ac:dyDescent="0.25">
      <c r="A176" s="64"/>
      <c r="B176" s="6" t="s">
        <v>18</v>
      </c>
      <c r="C176" s="9">
        <v>-3.4637326813366284E-3</v>
      </c>
      <c r="D176" s="9">
        <v>1.8541157294213531E-2</v>
      </c>
      <c r="E176" s="9">
        <v>1.5077424612876903E-2</v>
      </c>
      <c r="F176" s="9">
        <v>0.101157407407407</v>
      </c>
      <c r="G176" s="49">
        <v>6.5000000000000002E-2</v>
      </c>
      <c r="K176" s="4"/>
      <c r="L176" s="4"/>
      <c r="M176" s="4"/>
    </row>
    <row r="177" spans="1:19" x14ac:dyDescent="0.25">
      <c r="A177" s="64"/>
      <c r="B177" s="6" t="s">
        <v>19</v>
      </c>
      <c r="C177" s="9">
        <v>-5.932203389830532E-3</v>
      </c>
      <c r="D177" s="9">
        <v>3.1144067796610161E-2</v>
      </c>
      <c r="E177" s="9">
        <v>2.5211864406779628E-2</v>
      </c>
      <c r="F177" s="9">
        <v>8.6805555555555497E-2</v>
      </c>
      <c r="G177" s="49">
        <v>0.04</v>
      </c>
      <c r="K177" s="4"/>
      <c r="L177" s="4"/>
      <c r="M177" s="4"/>
      <c r="N177" s="4"/>
    </row>
    <row r="178" spans="1:19" x14ac:dyDescent="0.25">
      <c r="A178" s="64"/>
      <c r="B178" s="6" t="s">
        <v>20</v>
      </c>
      <c r="C178" s="9">
        <v>-4.9590999156059242E-3</v>
      </c>
      <c r="D178" s="9">
        <v>1.1362494471117157E-3</v>
      </c>
      <c r="E178" s="9">
        <v>-3.8228504684942087E-3</v>
      </c>
      <c r="F178" s="9">
        <v>0.141782407407407</v>
      </c>
      <c r="G178" s="49">
        <v>2.6864035087719298E-2</v>
      </c>
      <c r="K178" s="4"/>
      <c r="L178" s="4"/>
      <c r="M178" s="4"/>
    </row>
    <row r="179" spans="1:19" x14ac:dyDescent="0.25">
      <c r="A179" s="64"/>
      <c r="B179" s="6" t="s">
        <v>21</v>
      </c>
      <c r="C179" s="9">
        <v>7.5206210577390175E-3</v>
      </c>
      <c r="D179" s="9">
        <v>4.2455118874332849E-2</v>
      </c>
      <c r="E179" s="9">
        <v>4.9975739932071869E-2</v>
      </c>
      <c r="F179" s="9">
        <v>7.3842592592592599E-2</v>
      </c>
      <c r="G179" s="49">
        <v>5.7000000000000002E-2</v>
      </c>
      <c r="K179" s="4"/>
      <c r="L179" s="4"/>
      <c r="M179" s="4"/>
      <c r="N179" s="4"/>
    </row>
    <row r="180" spans="1:19" x14ac:dyDescent="0.25">
      <c r="A180" s="64"/>
      <c r="B180" s="6"/>
      <c r="C180" s="9"/>
      <c r="D180" s="9"/>
      <c r="E180" s="9"/>
      <c r="F180" s="9"/>
      <c r="G180" s="49"/>
      <c r="K180" s="4"/>
      <c r="L180" s="4"/>
      <c r="M180" s="4"/>
    </row>
    <row r="181" spans="1:19" x14ac:dyDescent="0.25">
      <c r="A181" s="64" t="s">
        <v>52</v>
      </c>
      <c r="B181" s="6"/>
      <c r="C181" s="9"/>
      <c r="D181" s="9"/>
      <c r="E181" s="9"/>
      <c r="F181" s="9"/>
      <c r="G181" s="49"/>
      <c r="K181" s="4"/>
      <c r="L181" s="4"/>
      <c r="M181" s="4"/>
      <c r="N181" s="4"/>
    </row>
    <row r="182" spans="1:19" x14ac:dyDescent="0.25">
      <c r="A182" s="64"/>
      <c r="B182" s="6" t="s">
        <v>18</v>
      </c>
      <c r="C182" s="9">
        <v>-2.2412387938060196E-3</v>
      </c>
      <c r="D182" s="9">
        <v>4.5436022819885909E-2</v>
      </c>
      <c r="E182" s="9">
        <v>4.3194784026079888E-2</v>
      </c>
      <c r="F182" s="9">
        <v>0.202662037037037</v>
      </c>
      <c r="G182" s="49">
        <v>7.4999999999999997E-2</v>
      </c>
      <c r="K182" s="4"/>
      <c r="L182" s="4"/>
      <c r="M182" s="4"/>
    </row>
    <row r="183" spans="1:19" x14ac:dyDescent="0.25">
      <c r="A183" s="64"/>
      <c r="B183" s="6" t="s">
        <v>19</v>
      </c>
      <c r="C183" s="9">
        <v>1.2076271186440684E-2</v>
      </c>
      <c r="D183" s="9">
        <v>3.3686440677966098E-2</v>
      </c>
      <c r="E183" s="9">
        <v>4.576271186440678E-2</v>
      </c>
      <c r="F183" s="9">
        <v>0.23240740740740701</v>
      </c>
      <c r="G183" s="49">
        <v>2.5000000000000001E-2</v>
      </c>
      <c r="K183" s="4"/>
      <c r="L183" s="4"/>
      <c r="M183" s="4"/>
    </row>
    <row r="184" spans="1:19" x14ac:dyDescent="0.25">
      <c r="A184" s="64"/>
      <c r="B184" s="6" t="s">
        <v>20</v>
      </c>
      <c r="C184" s="9">
        <v>-1.1000986796063015E-2</v>
      </c>
      <c r="D184" s="9">
        <v>2.4048649530470024E-2</v>
      </c>
      <c r="E184" s="9">
        <v>1.3047662734407009E-2</v>
      </c>
      <c r="F184" s="9">
        <v>0.234606481481481</v>
      </c>
      <c r="G184" s="49">
        <v>6.4510233918128657E-2</v>
      </c>
      <c r="K184" s="4"/>
      <c r="L184" s="4"/>
      <c r="M184" s="4"/>
    </row>
    <row r="185" spans="1:19" x14ac:dyDescent="0.25">
      <c r="A185" s="64"/>
      <c r="B185" s="6" t="s">
        <v>21</v>
      </c>
      <c r="C185" s="9">
        <v>3.8816108685104352E-3</v>
      </c>
      <c r="D185" s="9">
        <v>8.005822416302763E-2</v>
      </c>
      <c r="E185" s="9">
        <v>8.3939835031538068E-2</v>
      </c>
      <c r="F185" s="9">
        <v>0.170775462962962</v>
      </c>
      <c r="G185" s="49">
        <v>7.6999999999999999E-2</v>
      </c>
      <c r="K185" s="4"/>
      <c r="L185" s="4"/>
      <c r="M185" s="4"/>
    </row>
    <row r="186" spans="1:19" x14ac:dyDescent="0.25">
      <c r="A186" s="64"/>
      <c r="B186" s="6"/>
      <c r="C186" s="9"/>
      <c r="D186" s="9"/>
      <c r="E186" s="9"/>
      <c r="F186" s="9"/>
      <c r="G186" s="49"/>
      <c r="K186" s="4"/>
      <c r="L186" s="4"/>
      <c r="M186" s="4"/>
    </row>
    <row r="187" spans="1:19" x14ac:dyDescent="0.25">
      <c r="A187" s="64" t="s">
        <v>54</v>
      </c>
      <c r="B187" s="6"/>
      <c r="C187" s="9"/>
      <c r="D187" s="9"/>
      <c r="E187" s="9"/>
      <c r="F187" s="9"/>
      <c r="G187" s="49"/>
      <c r="Q187" s="4"/>
      <c r="R187" s="4"/>
      <c r="S187" s="4"/>
    </row>
    <row r="188" spans="1:19" x14ac:dyDescent="0.25">
      <c r="A188" s="64"/>
      <c r="B188" s="6" t="s">
        <v>18</v>
      </c>
      <c r="C188" s="9">
        <v>-5.9698451507742459E-2</v>
      </c>
      <c r="D188" s="9">
        <v>6.2550937245313784E-2</v>
      </c>
      <c r="E188" s="9">
        <v>2.8524857375713253E-3</v>
      </c>
      <c r="F188" s="9">
        <v>0.26788194444444402</v>
      </c>
      <c r="G188" s="49">
        <v>0.20399999999999999</v>
      </c>
      <c r="Q188" s="4"/>
      <c r="R188" s="4"/>
      <c r="S188" s="4"/>
    </row>
    <row r="189" spans="1:19" x14ac:dyDescent="0.25">
      <c r="A189" s="64"/>
      <c r="B189" s="6" t="s">
        <v>19</v>
      </c>
      <c r="C189" s="9">
        <v>-0.10127118644067798</v>
      </c>
      <c r="D189" s="9">
        <v>6.25E-2</v>
      </c>
      <c r="E189" s="9">
        <v>-3.8771186440677979E-2</v>
      </c>
      <c r="F189" s="9">
        <v>0.34369212962962897</v>
      </c>
      <c r="G189" s="49">
        <v>0.21100000000000002</v>
      </c>
      <c r="Q189" s="4"/>
      <c r="R189" s="4"/>
      <c r="S189" s="4"/>
    </row>
    <row r="190" spans="1:19" x14ac:dyDescent="0.25">
      <c r="A190" s="64"/>
      <c r="B190" s="6" t="s">
        <v>20</v>
      </c>
      <c r="C190" s="9">
        <v>-4.9943092706508839E-2</v>
      </c>
      <c r="D190" s="9">
        <v>3.0656050049517408E-2</v>
      </c>
      <c r="E190" s="9">
        <v>-1.9287042656991431E-2</v>
      </c>
      <c r="F190" s="9">
        <v>0.24739583333333301</v>
      </c>
      <c r="G190" s="49">
        <v>0.16684941520467836</v>
      </c>
      <c r="Q190" s="4"/>
      <c r="R190" s="4"/>
      <c r="S190" s="4"/>
    </row>
    <row r="191" spans="1:19" x14ac:dyDescent="0.25">
      <c r="A191" s="64"/>
      <c r="B191" s="6" t="s">
        <v>21</v>
      </c>
      <c r="C191" s="9">
        <v>-3.1538088306647193E-2</v>
      </c>
      <c r="D191" s="9">
        <v>0.10553129548762737</v>
      </c>
      <c r="E191" s="9">
        <v>7.3993207180980181E-2</v>
      </c>
      <c r="F191" s="9">
        <v>0.22517361111111101</v>
      </c>
      <c r="G191" s="49">
        <v>0.17899999999999999</v>
      </c>
      <c r="K191" s="4"/>
      <c r="L191" s="4"/>
      <c r="M191" s="4"/>
    </row>
    <row r="192" spans="1:19" x14ac:dyDescent="0.25">
      <c r="A192" s="64"/>
      <c r="B192" s="6"/>
      <c r="C192" s="9"/>
      <c r="D192" s="9"/>
      <c r="E192" s="9"/>
      <c r="F192" s="9"/>
      <c r="G192" s="49"/>
      <c r="K192" s="4"/>
      <c r="L192" s="4"/>
      <c r="M192" s="4"/>
    </row>
    <row r="193" spans="1:13" x14ac:dyDescent="0.25">
      <c r="A193" s="64" t="s">
        <v>53</v>
      </c>
      <c r="B193" s="6"/>
      <c r="C193" s="9"/>
      <c r="D193" s="9"/>
      <c r="E193" s="9"/>
      <c r="F193" s="9"/>
      <c r="G193" s="49"/>
      <c r="K193" s="4"/>
      <c r="L193" s="4"/>
      <c r="M193" s="4"/>
    </row>
    <row r="194" spans="1:13" x14ac:dyDescent="0.25">
      <c r="A194" s="64"/>
      <c r="B194" s="6" t="s">
        <v>18</v>
      </c>
      <c r="C194" s="9">
        <v>-1.426242868785662E-3</v>
      </c>
      <c r="D194" s="9">
        <v>3.2192339038304811E-2</v>
      </c>
      <c r="E194" s="9">
        <v>3.0766096169519148E-2</v>
      </c>
      <c r="F194" s="9">
        <v>0.13796296296296201</v>
      </c>
      <c r="G194" s="49">
        <v>6.0999999999999999E-2</v>
      </c>
      <c r="K194" s="4"/>
      <c r="L194" s="4"/>
      <c r="M194" s="4"/>
    </row>
    <row r="195" spans="1:13" x14ac:dyDescent="0.25">
      <c r="A195" s="64"/>
      <c r="B195" s="6" t="s">
        <v>19</v>
      </c>
      <c r="C195" s="9">
        <v>-2.3305084745762592E-3</v>
      </c>
      <c r="D195" s="9">
        <v>3.3262711864406783E-2</v>
      </c>
      <c r="E195" s="9">
        <v>3.0932203389830524E-2</v>
      </c>
      <c r="F195" s="9">
        <v>0.22442129629629601</v>
      </c>
      <c r="G195" s="49">
        <v>3.1E-2</v>
      </c>
      <c r="K195" s="4"/>
      <c r="L195" s="4"/>
      <c r="M195" s="4"/>
    </row>
    <row r="196" spans="1:13" x14ac:dyDescent="0.25">
      <c r="A196" s="64"/>
      <c r="B196" s="6" t="s">
        <v>20</v>
      </c>
      <c r="C196" s="9">
        <v>-2.9315935612397731E-3</v>
      </c>
      <c r="D196" s="9">
        <v>1.1597061741875071E-2</v>
      </c>
      <c r="E196" s="9">
        <v>8.6654681806352975E-3</v>
      </c>
      <c r="F196" s="9">
        <v>0.123842592592592</v>
      </c>
      <c r="G196" s="49">
        <v>2.9422514619883041E-2</v>
      </c>
      <c r="K196" s="4"/>
      <c r="L196" s="4"/>
      <c r="M196" s="4"/>
    </row>
    <row r="197" spans="1:13" x14ac:dyDescent="0.25">
      <c r="A197" s="64"/>
      <c r="B197" s="6" t="s">
        <v>21</v>
      </c>
      <c r="C197" s="9">
        <v>8.0058224163028109E-3</v>
      </c>
      <c r="D197" s="9">
        <v>6.1620572537603086E-2</v>
      </c>
      <c r="E197" s="9">
        <v>6.9626394953905893E-2</v>
      </c>
      <c r="F197" s="9">
        <v>7.0370370370370305E-2</v>
      </c>
      <c r="G197" s="49">
        <v>5.5E-2</v>
      </c>
      <c r="K197" s="4"/>
      <c r="L197" s="4"/>
      <c r="M197" s="4"/>
    </row>
    <row r="198" spans="1:13" x14ac:dyDescent="0.25">
      <c r="A198" s="64"/>
      <c r="B198" s="6"/>
      <c r="C198" s="9"/>
      <c r="D198" s="9"/>
      <c r="E198" s="9"/>
      <c r="F198" s="9"/>
      <c r="G198" s="49"/>
      <c r="K198" s="4"/>
      <c r="L198" s="4"/>
      <c r="M198" s="4"/>
    </row>
    <row r="199" spans="1:13" x14ac:dyDescent="0.25">
      <c r="A199" s="64" t="s">
        <v>62</v>
      </c>
      <c r="B199" s="6"/>
      <c r="C199" s="9"/>
      <c r="D199" s="9"/>
      <c r="E199" s="9"/>
      <c r="F199" s="9"/>
      <c r="G199" s="49"/>
      <c r="K199" s="4"/>
      <c r="L199" s="4"/>
      <c r="M199" s="4"/>
    </row>
    <row r="200" spans="1:13" x14ac:dyDescent="0.25">
      <c r="A200" s="64"/>
      <c r="B200" s="6" t="s">
        <v>18</v>
      </c>
      <c r="C200" s="9">
        <v>-6.9274653626732567E-3</v>
      </c>
      <c r="D200" s="9">
        <v>4.5843520782396091E-2</v>
      </c>
      <c r="E200" s="9">
        <v>3.8916055419722831E-2</v>
      </c>
      <c r="F200" s="9">
        <v>0.10734953703703699</v>
      </c>
      <c r="G200" s="49">
        <v>7.5999999999999998E-2</v>
      </c>
      <c r="K200" s="4"/>
      <c r="L200" s="4"/>
      <c r="M200" s="4"/>
    </row>
    <row r="201" spans="1:13" x14ac:dyDescent="0.25">
      <c r="A201" s="64"/>
      <c r="B201" s="6" t="s">
        <v>19</v>
      </c>
      <c r="C201" s="9">
        <v>-1.483050847457633E-3</v>
      </c>
      <c r="D201" s="9">
        <v>4.7245762711864411E-2</v>
      </c>
      <c r="E201" s="9">
        <v>4.576271186440678E-2</v>
      </c>
      <c r="F201" s="9">
        <v>0.15954861111111099</v>
      </c>
      <c r="G201" s="49">
        <v>3.2000000000000001E-2</v>
      </c>
      <c r="K201" s="4"/>
      <c r="L201" s="4"/>
      <c r="M201" s="4"/>
    </row>
    <row r="202" spans="1:13" x14ac:dyDescent="0.25">
      <c r="A202" s="64"/>
      <c r="B202" s="6" t="s">
        <v>20</v>
      </c>
      <c r="C202" s="9">
        <v>-6.8820151617361028E-3</v>
      </c>
      <c r="D202" s="9">
        <v>1.9258172535665238E-2</v>
      </c>
      <c r="E202" s="9">
        <v>1.2376157373929136E-2</v>
      </c>
      <c r="F202" s="9">
        <v>0.108680555555555</v>
      </c>
      <c r="G202" s="49">
        <v>5.0073099415204679E-2</v>
      </c>
      <c r="K202" s="4"/>
      <c r="L202" s="4"/>
      <c r="M202" s="4"/>
    </row>
    <row r="203" spans="1:13" x14ac:dyDescent="0.25">
      <c r="A203" s="64"/>
      <c r="B203" s="6" t="s">
        <v>21</v>
      </c>
      <c r="C203" s="9">
        <v>9.2188258127123383E-3</v>
      </c>
      <c r="D203" s="9">
        <v>8.1756428918000959E-2</v>
      </c>
      <c r="E203" s="9">
        <v>9.0975254730713301E-2</v>
      </c>
      <c r="F203" s="9">
        <v>3.3738425925925901E-2</v>
      </c>
      <c r="G203" s="49">
        <v>7.6999999999999999E-2</v>
      </c>
      <c r="K203" s="4"/>
      <c r="L203" s="4"/>
      <c r="M203" s="4"/>
    </row>
    <row r="204" spans="1:13" x14ac:dyDescent="0.25">
      <c r="A204" s="64"/>
      <c r="B204" s="6"/>
      <c r="C204" s="9"/>
      <c r="D204" s="9"/>
      <c r="E204" s="9"/>
      <c r="F204" s="9"/>
      <c r="G204" s="49"/>
      <c r="K204" s="4"/>
      <c r="L204" s="4"/>
      <c r="M204" s="4"/>
    </row>
    <row r="205" spans="1:13" x14ac:dyDescent="0.25">
      <c r="A205" s="64" t="s">
        <v>63</v>
      </c>
      <c r="B205" s="6"/>
      <c r="C205" s="9"/>
      <c r="D205" s="9"/>
      <c r="E205" s="9"/>
      <c r="F205" s="9"/>
      <c r="G205" s="49"/>
      <c r="K205" s="4"/>
      <c r="L205" s="4"/>
      <c r="M205" s="4"/>
    </row>
    <row r="206" spans="1:13" x14ac:dyDescent="0.25">
      <c r="A206" s="64"/>
      <c r="B206" s="6" t="s">
        <v>18</v>
      </c>
      <c r="C206" s="9">
        <v>-1.6096169519152388E-2</v>
      </c>
      <c r="D206" s="9">
        <v>5.1548492257538735E-2</v>
      </c>
      <c r="E206" s="9">
        <v>3.5452322738386347E-2</v>
      </c>
      <c r="F206" s="9">
        <v>0.101331018518518</v>
      </c>
      <c r="G206" s="49">
        <v>0.105</v>
      </c>
      <c r="K206" s="4"/>
      <c r="L206" s="4"/>
      <c r="M206" s="4"/>
    </row>
    <row r="207" spans="1:13" x14ac:dyDescent="0.25">
      <c r="A207" s="64"/>
      <c r="B207" s="6" t="s">
        <v>19</v>
      </c>
      <c r="C207" s="9">
        <v>-1.059322033898305E-2</v>
      </c>
      <c r="D207" s="9">
        <v>5.1271186440677963E-2</v>
      </c>
      <c r="E207" s="9">
        <v>4.0677966101694912E-2</v>
      </c>
      <c r="F207" s="9">
        <v>0.15185185185185099</v>
      </c>
      <c r="G207" s="49">
        <v>5.8000000000000003E-2</v>
      </c>
      <c r="K207" s="4"/>
      <c r="L207" s="4"/>
      <c r="M207" s="4"/>
    </row>
    <row r="208" spans="1:13" x14ac:dyDescent="0.25">
      <c r="A208" s="64"/>
      <c r="B208" s="6" t="s">
        <v>20</v>
      </c>
      <c r="C208" s="9">
        <v>-1.6911635314141926E-2</v>
      </c>
      <c r="D208" s="9">
        <v>2.249323633389665E-2</v>
      </c>
      <c r="E208" s="9">
        <v>5.5816010197547242E-3</v>
      </c>
      <c r="F208" s="9">
        <v>8.7384259259259203E-2</v>
      </c>
      <c r="G208" s="49">
        <v>8.2000000000000003E-2</v>
      </c>
    </row>
    <row r="209" spans="1:7" x14ac:dyDescent="0.25">
      <c r="A209" s="64"/>
      <c r="B209" s="6" t="s">
        <v>21</v>
      </c>
      <c r="C209" s="9">
        <v>-4.8520135856379367E-4</v>
      </c>
      <c r="D209" s="9">
        <v>8.854924793789419E-2</v>
      </c>
      <c r="E209" s="9">
        <v>8.8064046579330396E-2</v>
      </c>
      <c r="F209" s="9">
        <v>2.90509259259259E-2</v>
      </c>
      <c r="G209" s="49">
        <v>8.5999999999999993E-2</v>
      </c>
    </row>
    <row r="210" spans="1:7" x14ac:dyDescent="0.25">
      <c r="A210" s="64"/>
      <c r="B210" s="6"/>
      <c r="C210" s="9"/>
      <c r="D210" s="9"/>
      <c r="E210" s="9"/>
      <c r="F210" s="9"/>
      <c r="G210" s="49"/>
    </row>
    <row r="211" spans="1:7" x14ac:dyDescent="0.25">
      <c r="A211" s="64" t="s">
        <v>59</v>
      </c>
      <c r="B211" s="6"/>
      <c r="C211" s="9"/>
      <c r="D211" s="9"/>
      <c r="E211" s="9"/>
      <c r="F211" s="9"/>
      <c r="G211" s="49"/>
    </row>
    <row r="212" spans="1:7" x14ac:dyDescent="0.25">
      <c r="A212" s="64"/>
      <c r="B212" s="6" t="s">
        <v>18</v>
      </c>
      <c r="C212" s="9">
        <v>-9.3724531377343285E-3</v>
      </c>
      <c r="D212" s="9">
        <v>4.3398533007334983E-2</v>
      </c>
      <c r="E212" s="9">
        <v>3.4026079869600656E-2</v>
      </c>
      <c r="F212" s="9">
        <v>0.202604166666666</v>
      </c>
      <c r="G212" s="49">
        <v>0.08</v>
      </c>
    </row>
    <row r="213" spans="1:7" x14ac:dyDescent="0.25">
      <c r="A213" s="64"/>
      <c r="B213" s="6" t="s">
        <v>19</v>
      </c>
      <c r="C213" s="9">
        <v>-1.2288135593220301E-2</v>
      </c>
      <c r="D213" s="9">
        <v>4.6186440677966109E-2</v>
      </c>
      <c r="E213" s="9">
        <v>3.3898305084745811E-2</v>
      </c>
      <c r="F213" s="9">
        <v>0.24635416666666601</v>
      </c>
      <c r="G213" s="49">
        <v>3.7999999999999999E-2</v>
      </c>
    </row>
    <row r="214" spans="1:7" x14ac:dyDescent="0.25">
      <c r="A214" s="64"/>
      <c r="B214" s="6" t="s">
        <v>20</v>
      </c>
      <c r="C214" s="9">
        <v>-1.0236972112216317E-2</v>
      </c>
      <c r="D214" s="9">
        <v>1.8825872461206684E-2</v>
      </c>
      <c r="E214" s="9">
        <v>8.5889003489903679E-3</v>
      </c>
      <c r="F214" s="9">
        <v>0.188831018518518</v>
      </c>
      <c r="G214" s="49">
        <v>5.0073099415204679E-2</v>
      </c>
    </row>
    <row r="215" spans="1:7" x14ac:dyDescent="0.25">
      <c r="A215" s="64"/>
      <c r="B215" s="6" t="s">
        <v>21</v>
      </c>
      <c r="C215" s="9">
        <v>1.1887433284813245E-2</v>
      </c>
      <c r="D215" s="9">
        <v>7.7632217370208617E-2</v>
      </c>
      <c r="E215" s="9">
        <v>8.9519650655021862E-2</v>
      </c>
      <c r="F215" s="9">
        <v>0.149884259259259</v>
      </c>
      <c r="G215" s="49">
        <v>9.2999999999999999E-2</v>
      </c>
    </row>
    <row r="216" spans="1:7" x14ac:dyDescent="0.25">
      <c r="A216" s="64"/>
      <c r="B216" s="6"/>
      <c r="C216" s="9"/>
      <c r="D216" s="9"/>
      <c r="E216" s="9"/>
      <c r="F216" s="9"/>
      <c r="G216" s="49"/>
    </row>
    <row r="217" spans="1:7" x14ac:dyDescent="0.25">
      <c r="A217" s="64" t="s">
        <v>60</v>
      </c>
      <c r="B217" s="6"/>
      <c r="C217" s="9"/>
      <c r="D217" s="9"/>
      <c r="E217" s="9"/>
      <c r="F217" s="9"/>
      <c r="G217" s="49"/>
    </row>
    <row r="218" spans="1:7" x14ac:dyDescent="0.25">
      <c r="A218" s="64"/>
      <c r="B218" s="6" t="s">
        <v>18</v>
      </c>
      <c r="C218" s="9">
        <v>-1.2836185819070957E-2</v>
      </c>
      <c r="D218" s="9">
        <v>3.952730236348817E-2</v>
      </c>
      <c r="E218" s="9">
        <v>2.6691116544417214E-2</v>
      </c>
      <c r="F218" s="9">
        <v>7.3668981481481405E-2</v>
      </c>
      <c r="G218" s="49">
        <v>0.10100000000000001</v>
      </c>
    </row>
    <row r="219" spans="1:7" x14ac:dyDescent="0.25">
      <c r="A219" s="64"/>
      <c r="B219" s="6" t="s">
        <v>19</v>
      </c>
      <c r="C219" s="9">
        <v>-1.4618644067796562E-2</v>
      </c>
      <c r="D219" s="9">
        <v>4.3644067796610175E-2</v>
      </c>
      <c r="E219" s="9">
        <v>2.9025423728813615E-2</v>
      </c>
      <c r="F219" s="9">
        <v>0.119849537037037</v>
      </c>
      <c r="G219" s="49">
        <v>5.8999999999999997E-2</v>
      </c>
    </row>
    <row r="220" spans="1:7" x14ac:dyDescent="0.25">
      <c r="A220" s="64"/>
      <c r="B220" s="6" t="s">
        <v>20</v>
      </c>
      <c r="C220" s="9">
        <v>-1.3537568534936206E-2</v>
      </c>
      <c r="D220" s="9">
        <v>1.6709734886422325E-2</v>
      </c>
      <c r="E220" s="9">
        <v>3.1721663514861186E-3</v>
      </c>
      <c r="F220" s="9">
        <v>6.8460648148148104E-2</v>
      </c>
      <c r="G220" s="49">
        <v>7.1999999999999995E-2</v>
      </c>
    </row>
    <row r="221" spans="1:7" x14ac:dyDescent="0.25">
      <c r="A221" s="64"/>
      <c r="B221" s="6" t="s">
        <v>21</v>
      </c>
      <c r="C221" s="9">
        <v>4.6094129063561692E-3</v>
      </c>
      <c r="D221" s="9">
        <v>6.7442988840368742E-2</v>
      </c>
      <c r="E221" s="9">
        <v>7.2052401746724906E-2</v>
      </c>
      <c r="F221" s="9">
        <v>1.48726851851851E-2</v>
      </c>
      <c r="G221" s="49">
        <v>7.8E-2</v>
      </c>
    </row>
    <row r="222" spans="1:7" x14ac:dyDescent="0.25">
      <c r="A222" s="64"/>
      <c r="B222" s="6"/>
      <c r="C222" s="9"/>
      <c r="D222" s="9"/>
      <c r="E222" s="9"/>
      <c r="F222" s="9"/>
      <c r="G222" s="49"/>
    </row>
    <row r="223" spans="1:7" x14ac:dyDescent="0.25">
      <c r="A223" s="64" t="s">
        <v>61</v>
      </c>
      <c r="B223" s="6"/>
      <c r="C223" s="9"/>
      <c r="D223" s="9"/>
      <c r="E223" s="9"/>
      <c r="F223" s="9"/>
      <c r="G223" s="49"/>
    </row>
    <row r="224" spans="1:7" x14ac:dyDescent="0.25">
      <c r="A224" s="64"/>
      <c r="B224" s="6" t="s">
        <v>18</v>
      </c>
      <c r="C224" s="9">
        <v>-8.3537082314589176E-3</v>
      </c>
      <c r="D224" s="9">
        <v>5.0733496332518342E-2</v>
      </c>
      <c r="E224" s="9">
        <v>4.2379788101059426E-2</v>
      </c>
      <c r="F224" s="9">
        <v>0.12997685185185101</v>
      </c>
      <c r="G224" s="49">
        <v>9.2999999999999999E-2</v>
      </c>
    </row>
    <row r="225" spans="1:7" x14ac:dyDescent="0.25">
      <c r="A225" s="64"/>
      <c r="B225" s="6" t="s">
        <v>19</v>
      </c>
      <c r="C225" s="9">
        <v>-2.5423728813558778E-3</v>
      </c>
      <c r="D225" s="9">
        <v>5.1483050847457634E-2</v>
      </c>
      <c r="E225" s="9">
        <v>4.8940677966101756E-2</v>
      </c>
      <c r="F225" s="9">
        <v>0.25636574074073998</v>
      </c>
      <c r="G225" s="49">
        <v>4.7E-2</v>
      </c>
    </row>
    <row r="226" spans="1:7" x14ac:dyDescent="0.25">
      <c r="A226" s="64"/>
      <c r="B226" s="6" t="s">
        <v>20</v>
      </c>
      <c r="C226" s="9">
        <v>-1.3335379467135372E-2</v>
      </c>
      <c r="D226" s="9">
        <v>2.0667910747874673E-2</v>
      </c>
      <c r="E226" s="9">
        <v>7.3325312807393014E-3</v>
      </c>
      <c r="F226" s="9">
        <v>0.118576388888888</v>
      </c>
      <c r="G226" s="49">
        <v>7.2002923976608194E-2</v>
      </c>
    </row>
    <row r="227" spans="1:7" x14ac:dyDescent="0.25">
      <c r="A227" s="65"/>
      <c r="B227" s="35" t="s">
        <v>21</v>
      </c>
      <c r="C227" s="66">
        <v>1.9408054342552607E-3</v>
      </c>
      <c r="D227" s="66">
        <v>9.2673459485686532E-2</v>
      </c>
      <c r="E227" s="66">
        <v>9.4614264919941793E-2</v>
      </c>
      <c r="F227" s="66">
        <v>8.4027777777777701E-2</v>
      </c>
      <c r="G227" s="50">
        <v>9.2999999999999999E-2</v>
      </c>
    </row>
    <row r="228" spans="1:7" x14ac:dyDescent="0.25">
      <c r="A228" s="7"/>
      <c r="B228" s="7" t="s">
        <v>51</v>
      </c>
      <c r="C228" s="11"/>
      <c r="D228" s="11"/>
      <c r="E228" s="11"/>
      <c r="F228" s="11"/>
      <c r="G228" s="14"/>
    </row>
    <row r="229" spans="1:7" x14ac:dyDescent="0.25">
      <c r="A229" s="7"/>
      <c r="B229" s="7"/>
      <c r="C229" s="11"/>
      <c r="D229" s="11"/>
      <c r="E229" s="11"/>
      <c r="F229" s="11"/>
      <c r="G229" s="20"/>
    </row>
    <row r="230" spans="1:7" x14ac:dyDescent="0.25">
      <c r="A230" s="7"/>
      <c r="B230" s="7"/>
      <c r="C230" s="11"/>
      <c r="D230" s="11"/>
      <c r="E230" s="11"/>
      <c r="F230" s="11"/>
      <c r="G230" s="20"/>
    </row>
    <row r="231" spans="1:7" x14ac:dyDescent="0.25">
      <c r="A231" s="7"/>
      <c r="B231" s="7"/>
      <c r="C231" s="11"/>
      <c r="D231" s="11"/>
      <c r="E231" s="11"/>
      <c r="F231" s="11"/>
      <c r="G231" s="20"/>
    </row>
    <row r="232" spans="1:7" x14ac:dyDescent="0.25">
      <c r="A232" s="7"/>
      <c r="B232" s="7"/>
      <c r="C232" s="11"/>
      <c r="D232" s="11"/>
      <c r="E232" s="11"/>
      <c r="F232" s="11"/>
      <c r="G232" s="20"/>
    </row>
    <row r="233" spans="1:7" x14ac:dyDescent="0.25">
      <c r="A233" s="7"/>
      <c r="B233" s="7"/>
      <c r="C233" s="11"/>
      <c r="D233" s="11"/>
      <c r="E233" s="11"/>
      <c r="F233" s="11"/>
      <c r="G233" s="20"/>
    </row>
    <row r="234" spans="1:7" x14ac:dyDescent="0.25">
      <c r="A234" s="7"/>
      <c r="B234" s="7"/>
      <c r="C234" s="11"/>
      <c r="D234" s="11"/>
      <c r="E234" s="11"/>
      <c r="F234" s="11"/>
      <c r="G234" s="20"/>
    </row>
    <row r="235" spans="1:7" x14ac:dyDescent="0.25">
      <c r="A235" s="7"/>
      <c r="B235" s="7"/>
      <c r="C235" s="11"/>
      <c r="D235" s="11"/>
      <c r="E235" s="11"/>
      <c r="F235" s="11"/>
      <c r="G235" s="20"/>
    </row>
    <row r="236" spans="1:7" x14ac:dyDescent="0.25">
      <c r="A236" s="7"/>
      <c r="B236" s="7"/>
      <c r="C236" s="11"/>
      <c r="D236" s="11"/>
      <c r="E236" s="11"/>
      <c r="F236" s="11"/>
      <c r="G236" s="20"/>
    </row>
    <row r="237" spans="1:7" x14ac:dyDescent="0.25">
      <c r="A237" s="7"/>
      <c r="B237" s="7" t="s">
        <v>51</v>
      </c>
      <c r="C237" s="7"/>
      <c r="D237" s="7"/>
      <c r="E237" s="7"/>
      <c r="F237" s="7"/>
    </row>
    <row r="238" spans="1:7" x14ac:dyDescent="0.25">
      <c r="A238" s="7"/>
      <c r="B238" s="7"/>
      <c r="C238" s="7"/>
      <c r="D238" s="7"/>
      <c r="E238" s="7"/>
      <c r="F238" s="7"/>
    </row>
    <row r="239" spans="1:7" x14ac:dyDescent="0.25">
      <c r="A239" s="77" t="s">
        <v>118</v>
      </c>
      <c r="B239" s="67" t="s">
        <v>119</v>
      </c>
      <c r="C239" s="67"/>
      <c r="D239" s="67"/>
      <c r="E239" s="67"/>
      <c r="F239" s="68"/>
    </row>
    <row r="240" spans="1:7" x14ac:dyDescent="0.25">
      <c r="A240" s="64"/>
      <c r="B240" s="6"/>
      <c r="C240" s="6" t="s">
        <v>14</v>
      </c>
      <c r="D240" s="6" t="s">
        <v>15</v>
      </c>
      <c r="E240" s="6" t="s">
        <v>74</v>
      </c>
      <c r="F240" s="69" t="s">
        <v>55</v>
      </c>
    </row>
    <row r="241" spans="1:6" x14ac:dyDescent="0.25">
      <c r="A241" s="64"/>
      <c r="B241" s="6"/>
      <c r="C241" s="6"/>
      <c r="D241" s="6"/>
      <c r="E241" s="6"/>
      <c r="F241" s="69"/>
    </row>
    <row r="242" spans="1:6" x14ac:dyDescent="0.25">
      <c r="A242" s="64" t="s">
        <v>27</v>
      </c>
      <c r="B242" s="6" t="s">
        <v>51</v>
      </c>
      <c r="C242" s="6" t="s">
        <v>51</v>
      </c>
      <c r="D242" s="6"/>
      <c r="E242" s="6"/>
      <c r="F242" s="69"/>
    </row>
    <row r="243" spans="1:6" x14ac:dyDescent="0.25">
      <c r="A243" s="64"/>
      <c r="B243" s="6" t="s">
        <v>18</v>
      </c>
      <c r="C243" s="9">
        <v>9.945750249146533E-3</v>
      </c>
      <c r="D243" s="9">
        <v>4.1875837113058284E-2</v>
      </c>
      <c r="E243" s="9">
        <v>5.1821587362204817E-2</v>
      </c>
      <c r="F243" s="70">
        <v>0.15127314814814799</v>
      </c>
    </row>
    <row r="244" spans="1:6" x14ac:dyDescent="0.25">
      <c r="A244" s="64"/>
      <c r="B244" s="6" t="s">
        <v>19</v>
      </c>
      <c r="C244" s="9">
        <v>1.1193939224371867E-2</v>
      </c>
      <c r="D244" s="9">
        <v>1.0533116126946775E-2</v>
      </c>
      <c r="E244" s="9">
        <v>2.1727055351318643E-2</v>
      </c>
      <c r="F244" s="70">
        <v>0.209722222222222</v>
      </c>
    </row>
    <row r="245" spans="1:6" x14ac:dyDescent="0.25">
      <c r="A245" s="64"/>
      <c r="B245" s="6" t="s">
        <v>20</v>
      </c>
      <c r="C245" s="9">
        <v>7.7249834054613784E-3</v>
      </c>
      <c r="D245" s="9">
        <v>4.3928519450206691E-2</v>
      </c>
      <c r="E245" s="9">
        <v>5.1653502855668068E-2</v>
      </c>
      <c r="F245" s="70">
        <v>0.13923611111111101</v>
      </c>
    </row>
    <row r="246" spans="1:6" x14ac:dyDescent="0.25">
      <c r="A246" s="64"/>
      <c r="B246" s="6" t="s">
        <v>21</v>
      </c>
      <c r="C246" s="9">
        <v>3.9097420997740689E-2</v>
      </c>
      <c r="D246" s="9">
        <v>5.1071551171138388E-2</v>
      </c>
      <c r="E246" s="9">
        <v>9.0168972168879077E-2</v>
      </c>
      <c r="F246" s="70">
        <v>9.2650462962962907E-2</v>
      </c>
    </row>
    <row r="247" spans="1:6" x14ac:dyDescent="0.25">
      <c r="A247" s="64"/>
      <c r="B247" s="6"/>
      <c r="C247" s="9"/>
      <c r="D247" s="9"/>
      <c r="E247" s="9"/>
      <c r="F247" s="70"/>
    </row>
    <row r="248" spans="1:6" x14ac:dyDescent="0.25">
      <c r="A248" s="64" t="s">
        <v>56</v>
      </c>
      <c r="B248" s="6"/>
      <c r="C248" s="9"/>
      <c r="D248" s="9"/>
      <c r="E248" s="9"/>
      <c r="F248" s="70"/>
    </row>
    <row r="249" spans="1:6" x14ac:dyDescent="0.25">
      <c r="A249" s="64"/>
      <c r="B249" s="6" t="s">
        <v>18</v>
      </c>
      <c r="C249" s="9">
        <v>2.448454100796385E-2</v>
      </c>
      <c r="D249" s="9">
        <v>4.1849646022837604E-2</v>
      </c>
      <c r="E249" s="9">
        <v>6.6334187030801461E-2</v>
      </c>
      <c r="F249" s="70">
        <v>7.2280092592592493E-2</v>
      </c>
    </row>
    <row r="250" spans="1:6" x14ac:dyDescent="0.25">
      <c r="A250" s="64"/>
      <c r="B250" s="6" t="s">
        <v>19</v>
      </c>
      <c r="C250" s="9">
        <v>3.5916791128887751E-2</v>
      </c>
      <c r="D250" s="9">
        <v>1.8968135256696359E-2</v>
      </c>
      <c r="E250" s="9">
        <v>5.4884926385584107E-2</v>
      </c>
      <c r="F250" s="70">
        <v>0.112268518518518</v>
      </c>
    </row>
    <row r="251" spans="1:6" x14ac:dyDescent="0.25">
      <c r="A251" s="64"/>
      <c r="B251" s="6" t="s">
        <v>20</v>
      </c>
      <c r="C251" s="9">
        <v>2.0716634035929687E-2</v>
      </c>
      <c r="D251" s="9">
        <v>4.2476455536043067E-2</v>
      </c>
      <c r="E251" s="9">
        <v>6.3193089571972755E-2</v>
      </c>
      <c r="F251" s="70">
        <v>7.0081018518518501E-2</v>
      </c>
    </row>
    <row r="252" spans="1:6" x14ac:dyDescent="0.25">
      <c r="A252" s="64"/>
      <c r="B252" s="6" t="s">
        <v>21</v>
      </c>
      <c r="C252" s="9">
        <v>5.6263146478916178E-2</v>
      </c>
      <c r="D252" s="9">
        <v>5.3474658972124951E-2</v>
      </c>
      <c r="E252" s="9">
        <v>0.10973780545104113</v>
      </c>
      <c r="F252" s="70">
        <v>5.6770833333333298E-2</v>
      </c>
    </row>
    <row r="253" spans="1:6" x14ac:dyDescent="0.25">
      <c r="A253" s="64"/>
      <c r="B253" s="6"/>
      <c r="C253" s="9"/>
      <c r="D253" s="9"/>
      <c r="E253" s="9"/>
      <c r="F253" s="70"/>
    </row>
    <row r="254" spans="1:6" x14ac:dyDescent="0.25">
      <c r="A254" s="64" t="s">
        <v>57</v>
      </c>
      <c r="B254" s="6"/>
      <c r="C254" s="9"/>
      <c r="D254" s="9"/>
      <c r="E254" s="9"/>
      <c r="F254" s="70"/>
    </row>
    <row r="255" spans="1:6" x14ac:dyDescent="0.25">
      <c r="A255" s="64"/>
      <c r="B255" s="6" t="s">
        <v>18</v>
      </c>
      <c r="C255" s="9">
        <v>1.19962713878887E-2</v>
      </c>
      <c r="D255" s="9">
        <v>2.2018462247143766E-2</v>
      </c>
      <c r="E255" s="9">
        <v>3.4014733635032462E-2</v>
      </c>
      <c r="F255" s="70">
        <v>0.163194444444444</v>
      </c>
    </row>
    <row r="256" spans="1:6" x14ac:dyDescent="0.25">
      <c r="A256" s="64"/>
      <c r="B256" s="6" t="s">
        <v>19</v>
      </c>
      <c r="C256" s="9">
        <v>1.0776993510356608E-2</v>
      </c>
      <c r="D256" s="9">
        <v>4.0605853976733823E-3</v>
      </c>
      <c r="E256" s="9">
        <v>1.483757890802999E-2</v>
      </c>
      <c r="F256" s="70">
        <v>0.228009259259259</v>
      </c>
    </row>
    <row r="257" spans="1:6" x14ac:dyDescent="0.25">
      <c r="A257" s="64"/>
      <c r="B257" s="6" t="s">
        <v>20</v>
      </c>
      <c r="C257" s="9">
        <v>5.2408333107446829E-3</v>
      </c>
      <c r="D257" s="9">
        <v>2.8869431275865099E-2</v>
      </c>
      <c r="E257" s="9">
        <v>3.4110264586609783E-2</v>
      </c>
      <c r="F257" s="70">
        <v>0.19253472222222201</v>
      </c>
    </row>
    <row r="258" spans="1:6" x14ac:dyDescent="0.25">
      <c r="A258" s="64"/>
      <c r="B258" s="6" t="s">
        <v>21</v>
      </c>
      <c r="C258" s="9">
        <v>4.2599225085777598E-2</v>
      </c>
      <c r="D258" s="9">
        <v>2.9323948147494061E-2</v>
      </c>
      <c r="E258" s="9">
        <v>7.1923173233271659E-2</v>
      </c>
      <c r="F258" s="70">
        <v>8.4722222222222199E-2</v>
      </c>
    </row>
    <row r="259" spans="1:6" x14ac:dyDescent="0.25">
      <c r="A259" s="64"/>
      <c r="B259" s="6"/>
      <c r="C259" s="9"/>
      <c r="D259" s="9"/>
      <c r="E259" s="9"/>
      <c r="F259" s="70"/>
    </row>
    <row r="260" spans="1:6" x14ac:dyDescent="0.25">
      <c r="A260" s="64" t="s">
        <v>58</v>
      </c>
      <c r="B260" s="6"/>
      <c r="C260" s="9"/>
      <c r="D260" s="9"/>
      <c r="E260" s="9"/>
      <c r="F260" s="70"/>
    </row>
    <row r="261" spans="1:6" x14ac:dyDescent="0.25">
      <c r="A261" s="64"/>
      <c r="B261" s="6" t="s">
        <v>18</v>
      </c>
      <c r="C261" s="9">
        <v>2.3930977742828152E-2</v>
      </c>
      <c r="D261" s="9">
        <v>2.4606468053365582E-2</v>
      </c>
      <c r="E261" s="9">
        <v>4.8537445796193734E-2</v>
      </c>
      <c r="F261" s="70">
        <v>0.101157407407407</v>
      </c>
    </row>
    <row r="262" spans="1:6" x14ac:dyDescent="0.25">
      <c r="A262" s="64"/>
      <c r="B262" s="6" t="s">
        <v>19</v>
      </c>
      <c r="C262" s="9">
        <v>3.8061670808065572E-2</v>
      </c>
      <c r="D262" s="9">
        <v>1.6101280248094207E-2</v>
      </c>
      <c r="E262" s="9">
        <v>5.4162951056159779E-2</v>
      </c>
      <c r="F262" s="70">
        <v>8.6805555555555497E-2</v>
      </c>
    </row>
    <row r="263" spans="1:6" x14ac:dyDescent="0.25">
      <c r="A263" s="64"/>
      <c r="B263" s="6" t="s">
        <v>20</v>
      </c>
      <c r="C263" s="9">
        <v>1.6917930822643128E-2</v>
      </c>
      <c r="D263" s="9">
        <v>3.0216345244960297E-2</v>
      </c>
      <c r="E263" s="9">
        <v>4.7134276067603426E-2</v>
      </c>
      <c r="F263" s="70">
        <v>0.141782407407407</v>
      </c>
    </row>
    <row r="264" spans="1:6" x14ac:dyDescent="0.25">
      <c r="A264" s="64"/>
      <c r="B264" s="6" t="s">
        <v>21</v>
      </c>
      <c r="C264" s="9">
        <v>4.4830597830247371E-2</v>
      </c>
      <c r="D264" s="9">
        <v>2.683628838239286E-2</v>
      </c>
      <c r="E264" s="9">
        <v>7.1666886212640224E-2</v>
      </c>
      <c r="F264" s="70">
        <v>7.3842592592592599E-2</v>
      </c>
    </row>
    <row r="265" spans="1:6" x14ac:dyDescent="0.25">
      <c r="A265" s="64"/>
      <c r="B265" s="6"/>
      <c r="C265" s="9"/>
      <c r="D265" s="9"/>
      <c r="E265" s="9"/>
      <c r="F265" s="70"/>
    </row>
    <row r="266" spans="1:6" x14ac:dyDescent="0.25">
      <c r="A266" s="64" t="s">
        <v>52</v>
      </c>
      <c r="B266" s="6"/>
      <c r="C266" s="9"/>
      <c r="D266" s="9"/>
      <c r="E266" s="9"/>
      <c r="F266" s="70"/>
    </row>
    <row r="267" spans="1:6" x14ac:dyDescent="0.25">
      <c r="A267" s="64"/>
      <c r="B267" s="6" t="s">
        <v>18</v>
      </c>
      <c r="C267" s="9">
        <v>4.2128858909726459E-3</v>
      </c>
      <c r="D267" s="9">
        <v>5.0063617810699915E-2</v>
      </c>
      <c r="E267" s="9">
        <v>5.4276503701672557E-2</v>
      </c>
      <c r="F267" s="70">
        <v>0.202662037037037</v>
      </c>
    </row>
    <row r="268" spans="1:6" x14ac:dyDescent="0.25">
      <c r="A268" s="64"/>
      <c r="B268" s="6" t="s">
        <v>19</v>
      </c>
      <c r="C268" s="9">
        <v>1.2094776577107815E-3</v>
      </c>
      <c r="D268" s="9">
        <v>1.1008430489172431E-2</v>
      </c>
      <c r="E268" s="9">
        <v>1.2217908146883213E-2</v>
      </c>
      <c r="F268" s="70">
        <v>0.23240740740740701</v>
      </c>
    </row>
    <row r="269" spans="1:6" x14ac:dyDescent="0.25">
      <c r="A269" s="64"/>
      <c r="B269" s="6" t="s">
        <v>20</v>
      </c>
      <c r="C269" s="9">
        <v>8.5431456682264276E-3</v>
      </c>
      <c r="D269" s="9">
        <v>5.2307221111350242E-2</v>
      </c>
      <c r="E269" s="9">
        <v>6.085036677957667E-2</v>
      </c>
      <c r="F269" s="70">
        <v>0.234606481481481</v>
      </c>
    </row>
    <row r="270" spans="1:6" x14ac:dyDescent="0.25">
      <c r="A270" s="64"/>
      <c r="B270" s="6" t="s">
        <v>21</v>
      </c>
      <c r="C270" s="9">
        <v>4.3244666111733734E-2</v>
      </c>
      <c r="D270" s="9">
        <v>6.3554046184369217E-2</v>
      </c>
      <c r="E270" s="9">
        <v>0.10679871229610295</v>
      </c>
      <c r="F270" s="70">
        <v>0.170775462962962</v>
      </c>
    </row>
    <row r="271" spans="1:6" x14ac:dyDescent="0.25">
      <c r="A271" s="64"/>
      <c r="B271" s="6"/>
      <c r="C271" s="9"/>
      <c r="D271" s="9"/>
      <c r="E271" s="9"/>
      <c r="F271" s="70"/>
    </row>
    <row r="272" spans="1:6" x14ac:dyDescent="0.25">
      <c r="A272" s="64" t="s">
        <v>54</v>
      </c>
      <c r="B272" s="6"/>
      <c r="C272" s="9"/>
      <c r="D272" s="9"/>
      <c r="E272" s="9"/>
      <c r="F272" s="70"/>
    </row>
    <row r="273" spans="1:6" x14ac:dyDescent="0.25">
      <c r="A273" s="64"/>
      <c r="B273" s="6" t="s">
        <v>18</v>
      </c>
      <c r="C273" s="9">
        <v>3.0226453974038009E-3</v>
      </c>
      <c r="D273" s="9">
        <v>5.4540312866499616E-2</v>
      </c>
      <c r="E273" s="9">
        <v>5.7562958263903417E-2</v>
      </c>
      <c r="F273" s="70">
        <v>0.26788194444444402</v>
      </c>
    </row>
    <row r="274" spans="1:6" x14ac:dyDescent="0.25">
      <c r="A274" s="64"/>
      <c r="B274" s="6" t="s">
        <v>19</v>
      </c>
      <c r="C274" s="9">
        <v>6.587038460346856E-3</v>
      </c>
      <c r="D274" s="9">
        <v>2.3480008559577704E-2</v>
      </c>
      <c r="E274" s="9">
        <v>3.0067047019924562E-2</v>
      </c>
      <c r="F274" s="70">
        <v>0.34369212962962897</v>
      </c>
    </row>
    <row r="275" spans="1:6" x14ac:dyDescent="0.25">
      <c r="A275" s="64"/>
      <c r="B275" s="6" t="s">
        <v>20</v>
      </c>
      <c r="C275" s="9">
        <v>1.0676415542467837E-3</v>
      </c>
      <c r="D275" s="9">
        <v>5.3655164759058863E-2</v>
      </c>
      <c r="E275" s="9">
        <v>5.4722806313305644E-2</v>
      </c>
      <c r="F275" s="70">
        <v>0.24739583333333301</v>
      </c>
    </row>
    <row r="276" spans="1:6" x14ac:dyDescent="0.25">
      <c r="A276" s="64"/>
      <c r="B276" s="6" t="s">
        <v>21</v>
      </c>
      <c r="C276" s="9">
        <v>4.5920926122537051E-2</v>
      </c>
      <c r="D276" s="9">
        <v>6.8598236290608794E-2</v>
      </c>
      <c r="E276" s="9">
        <v>0.11451916241314584</v>
      </c>
      <c r="F276" s="70">
        <v>0.22517361111111101</v>
      </c>
    </row>
    <row r="277" spans="1:6" x14ac:dyDescent="0.25">
      <c r="A277" s="64"/>
      <c r="B277" s="6"/>
      <c r="C277" s="9"/>
      <c r="D277" s="9"/>
      <c r="E277" s="9"/>
      <c r="F277" s="70"/>
    </row>
    <row r="278" spans="1:6" x14ac:dyDescent="0.25">
      <c r="A278" s="64" t="s">
        <v>53</v>
      </c>
      <c r="B278" s="6"/>
      <c r="C278" s="9"/>
      <c r="D278" s="9"/>
      <c r="E278" s="9"/>
      <c r="F278" s="70"/>
    </row>
    <row r="279" spans="1:6" x14ac:dyDescent="0.25">
      <c r="A279" s="64"/>
      <c r="B279" s="6" t="s">
        <v>18</v>
      </c>
      <c r="C279" s="9">
        <v>7.3303820454632572E-3</v>
      </c>
      <c r="D279" s="9">
        <v>3.2517625614570299E-2</v>
      </c>
      <c r="E279" s="9">
        <v>3.9848007660033553E-2</v>
      </c>
      <c r="F279" s="70">
        <v>0.13796296296296201</v>
      </c>
    </row>
    <row r="280" spans="1:6" x14ac:dyDescent="0.25">
      <c r="A280" s="64"/>
      <c r="B280" s="6" t="s">
        <v>19</v>
      </c>
      <c r="C280" s="9">
        <v>1.6187177468529886E-2</v>
      </c>
      <c r="D280" s="9">
        <v>1.1669926182921701E-2</v>
      </c>
      <c r="E280" s="9">
        <v>2.7857103651451588E-2</v>
      </c>
      <c r="F280" s="70">
        <v>0.22442129629629601</v>
      </c>
    </row>
    <row r="281" spans="1:6" x14ac:dyDescent="0.25">
      <c r="A281" s="64"/>
      <c r="B281" s="6" t="s">
        <v>20</v>
      </c>
      <c r="C281" s="9">
        <v>1.0708204359962434E-2</v>
      </c>
      <c r="D281" s="9">
        <v>3.8743744114281393E-2</v>
      </c>
      <c r="E281" s="9">
        <v>4.9451948474243827E-2</v>
      </c>
      <c r="F281" s="70">
        <v>0.123842592592592</v>
      </c>
    </row>
    <row r="282" spans="1:6" x14ac:dyDescent="0.25">
      <c r="A282" s="64"/>
      <c r="B282" s="6" t="s">
        <v>21</v>
      </c>
      <c r="C282" s="9">
        <v>4.5358065320372558E-2</v>
      </c>
      <c r="D282" s="9">
        <v>3.44250876659783E-2</v>
      </c>
      <c r="E282" s="9">
        <v>7.9783152986350858E-2</v>
      </c>
      <c r="F282" s="70">
        <v>7.0370370370370305E-2</v>
      </c>
    </row>
    <row r="283" spans="1:6" x14ac:dyDescent="0.25">
      <c r="A283" s="64"/>
      <c r="B283" s="6"/>
      <c r="C283" s="9"/>
      <c r="D283" s="9"/>
      <c r="E283" s="9"/>
      <c r="F283" s="70"/>
    </row>
    <row r="284" spans="1:6" x14ac:dyDescent="0.25">
      <c r="A284" s="64" t="s">
        <v>62</v>
      </c>
      <c r="B284" s="6"/>
      <c r="C284" s="9"/>
      <c r="D284" s="9"/>
      <c r="E284" s="9"/>
      <c r="F284" s="70"/>
    </row>
    <row r="285" spans="1:6" x14ac:dyDescent="0.25">
      <c r="A285" s="64"/>
      <c r="B285" s="6" t="s">
        <v>18</v>
      </c>
      <c r="C285" s="9">
        <v>2.0265680380661809E-2</v>
      </c>
      <c r="D285" s="9">
        <v>4.4371473918646029E-2</v>
      </c>
      <c r="E285" s="9">
        <v>6.4637154299307831E-2</v>
      </c>
      <c r="F285" s="70">
        <v>0.10734953703703699</v>
      </c>
    </row>
    <row r="286" spans="1:6" x14ac:dyDescent="0.25">
      <c r="A286" s="64"/>
      <c r="B286" s="6" t="s">
        <v>19</v>
      </c>
      <c r="C286" s="9">
        <v>3.3253471265242231E-2</v>
      </c>
      <c r="D286" s="9">
        <v>1.9658990333803313E-2</v>
      </c>
      <c r="E286" s="9">
        <v>5.2912461599045543E-2</v>
      </c>
      <c r="F286" s="70">
        <v>0.15954861111111099</v>
      </c>
    </row>
    <row r="287" spans="1:6" x14ac:dyDescent="0.25">
      <c r="A287" s="64"/>
      <c r="B287" s="6" t="s">
        <v>20</v>
      </c>
      <c r="C287" s="9">
        <v>1.6284282190568766E-2</v>
      </c>
      <c r="D287" s="9">
        <v>4.7669470548271912E-2</v>
      </c>
      <c r="E287" s="9">
        <v>6.3953752738840686E-2</v>
      </c>
      <c r="F287" s="70">
        <v>0.108680555555555</v>
      </c>
    </row>
    <row r="288" spans="1:6" x14ac:dyDescent="0.25">
      <c r="A288" s="64"/>
      <c r="B288" s="6" t="s">
        <v>21</v>
      </c>
      <c r="C288" s="9">
        <v>6.3875010879089963E-2</v>
      </c>
      <c r="D288" s="9">
        <v>5.2284417226810834E-2</v>
      </c>
      <c r="E288" s="9">
        <v>0.1161594281059008</v>
      </c>
      <c r="F288" s="70">
        <v>3.3738425925925901E-2</v>
      </c>
    </row>
    <row r="289" spans="1:6" x14ac:dyDescent="0.25">
      <c r="A289" s="64"/>
      <c r="B289" s="6"/>
      <c r="C289" s="9"/>
      <c r="D289" s="9"/>
      <c r="E289" s="9"/>
      <c r="F289" s="70"/>
    </row>
    <row r="290" spans="1:6" x14ac:dyDescent="0.25">
      <c r="A290" s="64" t="s">
        <v>63</v>
      </c>
      <c r="B290" s="6"/>
      <c r="C290" s="9"/>
      <c r="D290" s="9"/>
      <c r="E290" s="9"/>
      <c r="F290" s="70"/>
    </row>
    <row r="291" spans="1:6" x14ac:dyDescent="0.25">
      <c r="A291" s="64"/>
      <c r="B291" s="6" t="s">
        <v>18</v>
      </c>
      <c r="C291" s="9">
        <v>1.7323761276443805E-2</v>
      </c>
      <c r="D291" s="9">
        <v>3.8545567124366992E-2</v>
      </c>
      <c r="E291" s="9">
        <v>5.5869328400810797E-2</v>
      </c>
      <c r="F291" s="70">
        <v>0.101331018518518</v>
      </c>
    </row>
    <row r="292" spans="1:6" x14ac:dyDescent="0.25">
      <c r="A292" s="64"/>
      <c r="B292" s="6" t="s">
        <v>19</v>
      </c>
      <c r="C292" s="9">
        <v>2.9408367528019695E-2</v>
      </c>
      <c r="D292" s="9">
        <v>1.7188338451572603E-2</v>
      </c>
      <c r="E292" s="9">
        <v>4.6596705979592298E-2</v>
      </c>
      <c r="F292" s="70">
        <v>0.15185185185185099</v>
      </c>
    </row>
    <row r="293" spans="1:6" x14ac:dyDescent="0.25">
      <c r="A293" s="64"/>
      <c r="B293" s="6" t="s">
        <v>20</v>
      </c>
      <c r="C293" s="9">
        <v>1.9403462271366866E-2</v>
      </c>
      <c r="D293" s="9">
        <v>4.0644446823578061E-2</v>
      </c>
      <c r="E293" s="9">
        <v>6.0047909094944923E-2</v>
      </c>
      <c r="F293" s="70">
        <v>8.7384259259259203E-2</v>
      </c>
    </row>
    <row r="294" spans="1:6" x14ac:dyDescent="0.25">
      <c r="A294" s="64"/>
      <c r="B294" s="6" t="s">
        <v>21</v>
      </c>
      <c r="C294" s="9">
        <v>5.3107144023267085E-2</v>
      </c>
      <c r="D294" s="9">
        <v>4.3942297972831952E-2</v>
      </c>
      <c r="E294" s="9">
        <v>9.7049441996099037E-2</v>
      </c>
      <c r="F294" s="70">
        <v>2.90509259259259E-2</v>
      </c>
    </row>
    <row r="295" spans="1:6" x14ac:dyDescent="0.25">
      <c r="A295" s="64"/>
      <c r="B295" s="6"/>
      <c r="C295" s="9"/>
      <c r="D295" s="9"/>
      <c r="E295" s="9"/>
      <c r="F295" s="70"/>
    </row>
    <row r="296" spans="1:6" x14ac:dyDescent="0.25">
      <c r="A296" s="64" t="s">
        <v>59</v>
      </c>
      <c r="B296" s="6"/>
      <c r="C296" s="9"/>
      <c r="D296" s="9"/>
      <c r="E296" s="9"/>
      <c r="F296" s="70"/>
    </row>
    <row r="297" spans="1:6" x14ac:dyDescent="0.25">
      <c r="A297" s="64"/>
      <c r="B297" s="6" t="s">
        <v>18</v>
      </c>
      <c r="C297" s="9">
        <v>1.5623008570626467E-2</v>
      </c>
      <c r="D297" s="9">
        <v>5.1700819375235373E-2</v>
      </c>
      <c r="E297" s="9">
        <v>6.7323827945861836E-2</v>
      </c>
      <c r="F297" s="70">
        <v>0.202604166666666</v>
      </c>
    </row>
    <row r="298" spans="1:6" x14ac:dyDescent="0.25">
      <c r="A298" s="64"/>
      <c r="B298" s="6" t="s">
        <v>19</v>
      </c>
      <c r="C298" s="9">
        <v>2.3905006091777141E-2</v>
      </c>
      <c r="D298" s="9">
        <v>2.2195310970041002E-2</v>
      </c>
      <c r="E298" s="9">
        <v>4.6100317061818143E-2</v>
      </c>
      <c r="F298" s="70">
        <v>0.24635416666666601</v>
      </c>
    </row>
    <row r="299" spans="1:6" x14ac:dyDescent="0.25">
      <c r="A299" s="64"/>
      <c r="B299" s="6" t="s">
        <v>20</v>
      </c>
      <c r="C299" s="9">
        <v>1.1999663051800127E-2</v>
      </c>
      <c r="D299" s="9">
        <v>5.1031294126437657E-2</v>
      </c>
      <c r="E299" s="9">
        <v>6.3030957178237784E-2</v>
      </c>
      <c r="F299" s="70">
        <v>0.188831018518518</v>
      </c>
    </row>
    <row r="300" spans="1:6" x14ac:dyDescent="0.25">
      <c r="A300" s="64"/>
      <c r="B300" s="6" t="s">
        <v>21</v>
      </c>
      <c r="C300" s="9">
        <v>5.4528947577983877E-2</v>
      </c>
      <c r="D300" s="9">
        <v>6.419060006025358E-2</v>
      </c>
      <c r="E300" s="9">
        <v>0.11871954763823746</v>
      </c>
      <c r="F300" s="70">
        <v>0.149884259259259</v>
      </c>
    </row>
    <row r="301" spans="1:6" x14ac:dyDescent="0.25">
      <c r="A301" s="64"/>
      <c r="B301" s="6"/>
      <c r="C301" s="9"/>
      <c r="D301" s="9"/>
      <c r="E301" s="9"/>
      <c r="F301" s="70"/>
    </row>
    <row r="302" spans="1:6" x14ac:dyDescent="0.25">
      <c r="A302" s="64" t="s">
        <v>60</v>
      </c>
      <c r="B302" s="6"/>
      <c r="C302" s="9"/>
      <c r="D302" s="9"/>
      <c r="E302" s="9"/>
      <c r="F302" s="70"/>
    </row>
    <row r="303" spans="1:6" x14ac:dyDescent="0.25">
      <c r="A303" s="64"/>
      <c r="B303" s="6" t="s">
        <v>18</v>
      </c>
      <c r="C303" s="9">
        <v>2.2646208596619696E-2</v>
      </c>
      <c r="D303" s="9">
        <v>3.9445586531707322E-2</v>
      </c>
      <c r="E303" s="9">
        <v>6.2091795128327021E-2</v>
      </c>
      <c r="F303" s="70">
        <v>7.3668981481481405E-2</v>
      </c>
    </row>
    <row r="304" spans="1:6" x14ac:dyDescent="0.25">
      <c r="A304" s="64"/>
      <c r="B304" s="6" t="s">
        <v>19</v>
      </c>
      <c r="C304" s="9">
        <v>3.2748182119220565E-2</v>
      </c>
      <c r="D304" s="9">
        <v>1.7667024057002535E-2</v>
      </c>
      <c r="E304" s="9">
        <v>5.0415206176223096E-2</v>
      </c>
      <c r="F304" s="70">
        <v>0.119849537037037</v>
      </c>
    </row>
    <row r="305" spans="1:6" x14ac:dyDescent="0.25">
      <c r="A305" s="64"/>
      <c r="B305" s="6" t="s">
        <v>20</v>
      </c>
      <c r="C305" s="9">
        <v>1.8978562249966722E-2</v>
      </c>
      <c r="D305" s="9">
        <v>4.2663465019971168E-2</v>
      </c>
      <c r="E305" s="9">
        <v>6.1642027269937893E-2</v>
      </c>
      <c r="F305" s="70">
        <v>6.8460648148148104E-2</v>
      </c>
    </row>
    <row r="306" spans="1:6" x14ac:dyDescent="0.25">
      <c r="A306" s="64"/>
      <c r="B306" s="6" t="s">
        <v>21</v>
      </c>
      <c r="C306" s="9">
        <v>6.0252172952257578E-2</v>
      </c>
      <c r="D306" s="9">
        <v>4.5563720820655892E-2</v>
      </c>
      <c r="E306" s="9">
        <v>0.10581589377291348</v>
      </c>
      <c r="F306" s="70">
        <v>1.48726851851851E-2</v>
      </c>
    </row>
    <row r="307" spans="1:6" x14ac:dyDescent="0.25">
      <c r="A307" s="64"/>
      <c r="B307" s="6"/>
      <c r="C307" s="9"/>
      <c r="D307" s="9"/>
      <c r="E307" s="9"/>
      <c r="F307" s="70"/>
    </row>
    <row r="308" spans="1:6" x14ac:dyDescent="0.25">
      <c r="A308" s="64" t="s">
        <v>61</v>
      </c>
      <c r="B308" s="6"/>
      <c r="C308" s="9"/>
      <c r="D308" s="9"/>
      <c r="E308" s="9"/>
      <c r="F308" s="70"/>
    </row>
    <row r="309" spans="1:6" x14ac:dyDescent="0.25">
      <c r="A309" s="64"/>
      <c r="B309" s="6" t="s">
        <v>18</v>
      </c>
      <c r="C309" s="9">
        <v>8.7683527658159142E-3</v>
      </c>
      <c r="D309" s="9">
        <v>1.0338929403467216E-2</v>
      </c>
      <c r="E309" s="9">
        <v>1.9107282169283132E-2</v>
      </c>
      <c r="F309" s="70">
        <v>0.12997685185185101</v>
      </c>
    </row>
    <row r="310" spans="1:6" x14ac:dyDescent="0.25">
      <c r="A310" s="64"/>
      <c r="B310" s="6" t="s">
        <v>19</v>
      </c>
      <c r="C310" s="9">
        <v>1.937609799769283E-2</v>
      </c>
      <c r="D310" s="9">
        <v>9.751501229466053E-3</v>
      </c>
      <c r="E310" s="9">
        <v>2.9127599227158883E-2</v>
      </c>
      <c r="F310" s="70">
        <v>0.25636574074073998</v>
      </c>
    </row>
    <row r="311" spans="1:6" x14ac:dyDescent="0.25">
      <c r="A311" s="64"/>
      <c r="B311" s="6" t="s">
        <v>20</v>
      </c>
      <c r="C311" s="9">
        <v>1.2696041938737634E-2</v>
      </c>
      <c r="D311" s="9">
        <v>9.7426144885682259E-3</v>
      </c>
      <c r="E311" s="9">
        <v>2.2438656427305859E-2</v>
      </c>
      <c r="F311" s="70">
        <v>0.118576388888888</v>
      </c>
    </row>
    <row r="312" spans="1:6" x14ac:dyDescent="0.25">
      <c r="A312" s="65"/>
      <c r="B312" s="35" t="s">
        <v>21</v>
      </c>
      <c r="C312" s="66">
        <v>2.9673083553937267E-2</v>
      </c>
      <c r="D312" s="66">
        <v>1.9646671627858915E-2</v>
      </c>
      <c r="E312" s="66">
        <v>4.9319755181796182E-2</v>
      </c>
      <c r="F312" s="71">
        <v>8.4027777777777701E-2</v>
      </c>
    </row>
    <row r="313" spans="1:6" x14ac:dyDescent="0.25">
      <c r="A313" s="7"/>
      <c r="B313" s="7" t="s">
        <v>51</v>
      </c>
      <c r="C313" s="11"/>
      <c r="D313" s="11"/>
      <c r="E313" s="11"/>
      <c r="F313" s="11"/>
    </row>
    <row r="314" spans="1:6" x14ac:dyDescent="0.25">
      <c r="A314" s="7"/>
      <c r="B314" s="7"/>
      <c r="C314" s="11"/>
      <c r="D314" s="11"/>
      <c r="E314" s="11"/>
      <c r="F314" s="11"/>
    </row>
    <row r="315" spans="1:6" x14ac:dyDescent="0.25">
      <c r="A315" s="7"/>
      <c r="B315" s="7"/>
      <c r="C315" s="11"/>
      <c r="D315" s="11"/>
      <c r="E315" s="11"/>
      <c r="F315" s="11"/>
    </row>
    <row r="316" spans="1:6" x14ac:dyDescent="0.25">
      <c r="A316" s="7"/>
      <c r="B316" s="7"/>
      <c r="C316" s="11"/>
      <c r="D316" s="11"/>
      <c r="E316" s="11"/>
      <c r="F316" s="11"/>
    </row>
    <row r="317" spans="1:6" x14ac:dyDescent="0.25">
      <c r="A317" s="7"/>
      <c r="B317" s="7"/>
      <c r="C317" s="11"/>
      <c r="D317" s="11"/>
      <c r="E317" s="11"/>
      <c r="F317" s="11"/>
    </row>
    <row r="318" spans="1:6" x14ac:dyDescent="0.25">
      <c r="A318" s="7"/>
      <c r="B318" s="7"/>
      <c r="C318" s="11"/>
      <c r="D318" s="11"/>
      <c r="E318" s="11"/>
      <c r="F318" s="11"/>
    </row>
    <row r="319" spans="1:6" x14ac:dyDescent="0.25">
      <c r="B319" t="s">
        <v>51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8F31-0082-46CE-8CBC-D79B36FD8E96}">
  <dimension ref="A1:G158"/>
  <sheetViews>
    <sheetView tabSelected="1" workbookViewId="0">
      <selection activeCell="T27" sqref="T27"/>
    </sheetView>
  </sheetViews>
  <sheetFormatPr defaultRowHeight="15" x14ac:dyDescent="0.25"/>
  <cols>
    <col min="1" max="1" width="29.7109375" bestFit="1" customWidth="1"/>
    <col min="2" max="2" width="28.42578125" bestFit="1" customWidth="1"/>
    <col min="3" max="3" width="12.7109375" bestFit="1" customWidth="1"/>
    <col min="4" max="4" width="14.85546875" bestFit="1" customWidth="1"/>
    <col min="5" max="5" width="13.28515625" bestFit="1" customWidth="1"/>
    <col min="6" max="6" width="16.85546875" bestFit="1" customWidth="1"/>
    <col min="7" max="7" width="15.42578125" bestFit="1" customWidth="1"/>
  </cols>
  <sheetData>
    <row r="1" spans="1:7" x14ac:dyDescent="0.25">
      <c r="A1" s="73" t="s">
        <v>124</v>
      </c>
      <c r="B1" s="74" t="s">
        <v>125</v>
      </c>
      <c r="C1" s="28"/>
      <c r="D1" s="28"/>
      <c r="E1" s="28"/>
      <c r="F1" s="55"/>
    </row>
    <row r="2" spans="1:7" x14ac:dyDescent="0.25">
      <c r="A2" s="56"/>
      <c r="B2" s="57"/>
      <c r="C2" s="57" t="s">
        <v>88</v>
      </c>
      <c r="D2" s="57" t="s">
        <v>89</v>
      </c>
      <c r="E2" s="57" t="s">
        <v>90</v>
      </c>
      <c r="F2" s="58" t="s">
        <v>14</v>
      </c>
    </row>
    <row r="3" spans="1:7" x14ac:dyDescent="0.25">
      <c r="A3" s="56"/>
      <c r="B3" s="57"/>
      <c r="C3" s="57"/>
      <c r="D3" s="57"/>
      <c r="E3" s="57"/>
      <c r="F3" s="58"/>
    </row>
    <row r="4" spans="1:7" x14ac:dyDescent="0.25">
      <c r="A4" s="56" t="s">
        <v>27</v>
      </c>
      <c r="B4" s="57"/>
      <c r="C4" s="57"/>
      <c r="D4" s="57"/>
      <c r="E4" s="57"/>
      <c r="F4" s="58"/>
    </row>
    <row r="5" spans="1:7" x14ac:dyDescent="0.25">
      <c r="A5" s="56"/>
      <c r="B5" s="57" t="s">
        <v>18</v>
      </c>
      <c r="C5" s="78">
        <v>-2.689486552567236E-2</v>
      </c>
      <c r="D5" s="78">
        <v>1.1613691931540349E-2</v>
      </c>
      <c r="E5" s="78">
        <v>5.5012224938875308E-3</v>
      </c>
      <c r="F5" s="49">
        <v>-9.7799511002445803E-3</v>
      </c>
      <c r="G5" s="4"/>
    </row>
    <row r="6" spans="1:7" x14ac:dyDescent="0.25">
      <c r="A6" s="56"/>
      <c r="B6" s="57" t="s">
        <v>19</v>
      </c>
      <c r="C6" s="78">
        <v>-1.3135593220338984E-2</v>
      </c>
      <c r="D6" s="78">
        <v>1.0805084745762706E-2</v>
      </c>
      <c r="E6" s="78">
        <v>4.4491525423728806E-3</v>
      </c>
      <c r="F6" s="49">
        <v>2.1186440677966401E-3</v>
      </c>
      <c r="G6" s="4"/>
    </row>
    <row r="7" spans="1:7" x14ac:dyDescent="0.25">
      <c r="A7" s="56"/>
      <c r="B7" s="57" t="s">
        <v>20</v>
      </c>
      <c r="C7" s="78">
        <v>-2.0827778448436085E-2</v>
      </c>
      <c r="D7" s="78">
        <v>5.2148591898593145E-3</v>
      </c>
      <c r="E7" s="78">
        <v>2.4445821764267238E-3</v>
      </c>
      <c r="F7" s="49">
        <v>-1.3168337082158013E-2</v>
      </c>
    </row>
    <row r="8" spans="1:7" x14ac:dyDescent="0.25">
      <c r="A8" s="56"/>
      <c r="B8" s="57" t="s">
        <v>21</v>
      </c>
      <c r="C8" s="78">
        <v>-4.7792333818534698E-2</v>
      </c>
      <c r="D8" s="78">
        <v>2.5958272683163509E-2</v>
      </c>
      <c r="E8" s="78">
        <v>1.3828238719068412E-2</v>
      </c>
      <c r="F8" s="49">
        <v>-8.2484230955846647E-3</v>
      </c>
    </row>
    <row r="9" spans="1:7" x14ac:dyDescent="0.25">
      <c r="A9" s="56"/>
      <c r="B9" s="57"/>
      <c r="C9" s="78"/>
      <c r="D9" s="78"/>
      <c r="E9" s="78"/>
      <c r="F9" s="49"/>
      <c r="G9" s="4"/>
    </row>
    <row r="10" spans="1:7" x14ac:dyDescent="0.25">
      <c r="A10" s="56" t="s">
        <v>56</v>
      </c>
      <c r="B10" s="57"/>
      <c r="C10" s="78"/>
      <c r="D10" s="78"/>
      <c r="E10" s="78"/>
      <c r="F10" s="49"/>
      <c r="G10" s="4"/>
    </row>
    <row r="11" spans="1:7" x14ac:dyDescent="0.25">
      <c r="A11" s="56"/>
      <c r="B11" s="57" t="s">
        <v>18</v>
      </c>
      <c r="C11" s="78">
        <v>-3.7286063569682136E-2</v>
      </c>
      <c r="D11" s="78">
        <v>1.1817440912795438E-2</v>
      </c>
      <c r="E11" s="78">
        <v>3.87123064384678E-3</v>
      </c>
      <c r="F11" s="49">
        <v>-2.1801140994295035E-2</v>
      </c>
    </row>
    <row r="12" spans="1:7" x14ac:dyDescent="0.25">
      <c r="A12" s="56"/>
      <c r="B12" s="57" t="s">
        <v>19</v>
      </c>
      <c r="C12" s="78">
        <v>-5.9745762711864409E-2</v>
      </c>
      <c r="D12" s="78">
        <v>1.5466101694915226E-2</v>
      </c>
      <c r="E12" s="78">
        <v>1.6949152542372896E-3</v>
      </c>
      <c r="F12" s="49">
        <v>-4.2372881355932202E-2</v>
      </c>
    </row>
    <row r="13" spans="1:7" x14ac:dyDescent="0.25">
      <c r="A13" s="56"/>
      <c r="B13" s="57" t="s">
        <v>20</v>
      </c>
      <c r="C13" s="78">
        <v>-2.5161161065672403E-2</v>
      </c>
      <c r="D13" s="78">
        <v>3.3935571463867614E-3</v>
      </c>
      <c r="E13" s="78">
        <v>1.5815143046002619E-3</v>
      </c>
      <c r="F13" s="49">
        <v>-2.0186089614696409E-2</v>
      </c>
      <c r="G13" s="4"/>
    </row>
    <row r="14" spans="1:7" x14ac:dyDescent="0.25">
      <c r="A14" s="56"/>
      <c r="B14" s="57" t="s">
        <v>21</v>
      </c>
      <c r="C14" s="78">
        <v>-3.905870936438622E-2</v>
      </c>
      <c r="D14" s="78">
        <v>2.6200873362445407E-2</v>
      </c>
      <c r="E14" s="78">
        <v>1.4070839398350314E-2</v>
      </c>
      <c r="F14" s="49">
        <v>1.2130033964095272E-3</v>
      </c>
      <c r="G14" s="4"/>
    </row>
    <row r="15" spans="1:7" x14ac:dyDescent="0.25">
      <c r="A15" s="56"/>
      <c r="B15" s="57"/>
      <c r="C15" s="78"/>
      <c r="D15" s="78"/>
      <c r="E15" s="78"/>
      <c r="F15" s="49"/>
    </row>
    <row r="16" spans="1:7" x14ac:dyDescent="0.25">
      <c r="A16" s="56" t="s">
        <v>57</v>
      </c>
      <c r="B16" s="57"/>
      <c r="C16" s="78"/>
      <c r="D16" s="78"/>
      <c r="E16" s="78"/>
      <c r="F16" s="49"/>
    </row>
    <row r="17" spans="1:7" x14ac:dyDescent="0.25">
      <c r="A17" s="56"/>
      <c r="B17" s="57" t="s">
        <v>18</v>
      </c>
      <c r="C17" s="78">
        <v>-2.0374898125509302E-3</v>
      </c>
      <c r="D17" s="78">
        <v>3.8712306438467708E-3</v>
      </c>
      <c r="E17" s="78">
        <v>1.8337408312958452E-3</v>
      </c>
      <c r="F17" s="49">
        <v>3.6674816625916814E-3</v>
      </c>
      <c r="G17" s="4"/>
    </row>
    <row r="18" spans="1:7" x14ac:dyDescent="0.25">
      <c r="A18" s="56"/>
      <c r="B18" s="57" t="s">
        <v>19</v>
      </c>
      <c r="C18" s="78">
        <v>-2.5423728813559342E-3</v>
      </c>
      <c r="D18" s="78">
        <v>4.0254237288135488E-3</v>
      </c>
      <c r="E18" s="78">
        <v>2.1186440677966119E-3</v>
      </c>
      <c r="F18" s="49">
        <v>4.0254237288135106E-3</v>
      </c>
      <c r="G18" s="4"/>
    </row>
    <row r="19" spans="1:7" x14ac:dyDescent="0.25">
      <c r="A19" s="56"/>
      <c r="B19" s="57" t="s">
        <v>20</v>
      </c>
      <c r="C19" s="78">
        <v>-1.1211124977364498E-3</v>
      </c>
      <c r="D19" s="78">
        <v>1.9524268465600529E-3</v>
      </c>
      <c r="E19" s="78">
        <v>8.9462171218696615E-4</v>
      </c>
      <c r="F19" s="49">
        <v>1.7905688595150572E-3</v>
      </c>
    </row>
    <row r="20" spans="1:7" x14ac:dyDescent="0.25">
      <c r="A20" s="56"/>
      <c r="B20" s="57" t="s">
        <v>21</v>
      </c>
      <c r="C20" s="78">
        <v>-6.0650169820475495E-3</v>
      </c>
      <c r="D20" s="78">
        <v>9.9466278505579743E-3</v>
      </c>
      <c r="E20" s="78">
        <v>5.3372149442018407E-3</v>
      </c>
      <c r="F20" s="49">
        <v>9.2188258127123383E-3</v>
      </c>
    </row>
    <row r="21" spans="1:7" x14ac:dyDescent="0.25">
      <c r="A21" s="56"/>
      <c r="B21" s="57"/>
      <c r="C21" s="78"/>
      <c r="D21" s="78"/>
      <c r="E21" s="78"/>
      <c r="F21" s="49"/>
      <c r="G21" s="4"/>
    </row>
    <row r="22" spans="1:7" x14ac:dyDescent="0.25">
      <c r="A22" s="56" t="s">
        <v>58</v>
      </c>
      <c r="B22" s="57"/>
      <c r="C22" s="78"/>
      <c r="D22" s="78"/>
      <c r="E22" s="78"/>
      <c r="F22" s="49"/>
      <c r="G22" s="4"/>
    </row>
    <row r="23" spans="1:7" x14ac:dyDescent="0.25">
      <c r="A23" s="56"/>
      <c r="B23" s="57" t="s">
        <v>18</v>
      </c>
      <c r="C23" s="78">
        <v>-1.2836185819070903E-2</v>
      </c>
      <c r="D23" s="78">
        <v>8.557457212713936E-3</v>
      </c>
      <c r="E23" s="78">
        <v>1.0187449062754696E-3</v>
      </c>
      <c r="F23" s="49">
        <v>-3.4637326813366284E-3</v>
      </c>
    </row>
    <row r="24" spans="1:7" x14ac:dyDescent="0.25">
      <c r="A24" s="56"/>
      <c r="B24" s="57" t="s">
        <v>19</v>
      </c>
      <c r="C24" s="78">
        <v>-2.4576271186440679E-2</v>
      </c>
      <c r="D24" s="78">
        <v>1.8432203389830492E-2</v>
      </c>
      <c r="E24" s="78">
        <v>0</v>
      </c>
      <c r="F24" s="49">
        <v>-5.932203389830532E-3</v>
      </c>
    </row>
    <row r="25" spans="1:7" x14ac:dyDescent="0.25">
      <c r="A25" s="56"/>
      <c r="B25" s="57" t="s">
        <v>20</v>
      </c>
      <c r="C25" s="78">
        <v>-8.3194693260903469E-3</v>
      </c>
      <c r="D25" s="78">
        <v>2.9033639137283677E-3</v>
      </c>
      <c r="E25" s="78">
        <v>4.8955609622309008E-4</v>
      </c>
      <c r="F25" s="49">
        <v>-4.9590999156059242E-3</v>
      </c>
      <c r="G25" s="4"/>
    </row>
    <row r="26" spans="1:7" x14ac:dyDescent="0.25">
      <c r="A26" s="56"/>
      <c r="B26" s="57" t="s">
        <v>21</v>
      </c>
      <c r="C26" s="78">
        <v>-8.7336244541484694E-3</v>
      </c>
      <c r="D26" s="78">
        <v>1.0431829209121779E-2</v>
      </c>
      <c r="E26" s="78">
        <v>5.5798156234837431E-3</v>
      </c>
      <c r="F26" s="49">
        <v>7.5206210577390175E-3</v>
      </c>
      <c r="G26" s="4"/>
    </row>
    <row r="27" spans="1:7" x14ac:dyDescent="0.25">
      <c r="A27" s="56"/>
      <c r="B27" s="57"/>
      <c r="C27" s="78"/>
      <c r="D27" s="78"/>
      <c r="E27" s="78"/>
      <c r="F27" s="49"/>
    </row>
    <row r="28" spans="1:7" x14ac:dyDescent="0.25">
      <c r="A28" s="56" t="s">
        <v>52</v>
      </c>
      <c r="B28" s="57"/>
      <c r="C28" s="78"/>
      <c r="D28" s="78"/>
      <c r="E28" s="78"/>
      <c r="F28" s="49"/>
    </row>
    <row r="29" spans="1:7" x14ac:dyDescent="0.25">
      <c r="A29" s="56"/>
      <c r="B29" s="57" t="s">
        <v>18</v>
      </c>
      <c r="C29" s="78">
        <v>-1.3651181744091278E-2</v>
      </c>
      <c r="D29" s="78">
        <v>7.1312143439282733E-3</v>
      </c>
      <c r="E29" s="78">
        <v>4.278728606356968E-3</v>
      </c>
      <c r="F29" s="49">
        <v>-2.2412387938060196E-3</v>
      </c>
      <c r="G29" s="4"/>
    </row>
    <row r="30" spans="1:7" x14ac:dyDescent="0.25">
      <c r="A30" s="56"/>
      <c r="B30" s="57" t="s">
        <v>19</v>
      </c>
      <c r="C30" s="78">
        <v>2.5423728813559155E-3</v>
      </c>
      <c r="D30" s="78">
        <v>5.2966101694915252E-3</v>
      </c>
      <c r="E30" s="78">
        <v>4.2372881355932238E-3</v>
      </c>
      <c r="F30" s="49">
        <v>1.2076271186440684E-2</v>
      </c>
      <c r="G30" s="4"/>
    </row>
    <row r="31" spans="1:7" x14ac:dyDescent="0.25">
      <c r="A31" s="56"/>
      <c r="B31" s="57" t="s">
        <v>20</v>
      </c>
      <c r="C31" s="78">
        <v>-1.5398090629253737E-2</v>
      </c>
      <c r="D31" s="78">
        <v>2.6975305695006229E-3</v>
      </c>
      <c r="E31" s="78">
        <v>1.6995732637013559E-3</v>
      </c>
      <c r="F31" s="49">
        <v>-1.1000986796063015E-2</v>
      </c>
    </row>
    <row r="32" spans="1:7" x14ac:dyDescent="0.25">
      <c r="A32" s="56"/>
      <c r="B32" s="57" t="s">
        <v>21</v>
      </c>
      <c r="C32" s="78">
        <v>-2.5958272683163509E-2</v>
      </c>
      <c r="D32" s="78">
        <v>1.9408054342552154E-2</v>
      </c>
      <c r="E32" s="78">
        <v>1.0431829209121784E-2</v>
      </c>
      <c r="F32" s="49">
        <v>3.8816108685104352E-3</v>
      </c>
    </row>
    <row r="33" spans="1:7" x14ac:dyDescent="0.25">
      <c r="A33" s="56"/>
      <c r="B33" s="57"/>
      <c r="C33" s="78"/>
      <c r="D33" s="78"/>
      <c r="E33" s="78"/>
      <c r="F33" s="49"/>
      <c r="G33" s="4"/>
    </row>
    <row r="34" spans="1:7" x14ac:dyDescent="0.25">
      <c r="A34" s="56" t="s">
        <v>54</v>
      </c>
      <c r="B34" s="57"/>
      <c r="C34" s="78"/>
      <c r="D34" s="78"/>
      <c r="E34" s="78"/>
      <c r="F34" s="49"/>
      <c r="G34" s="4"/>
    </row>
    <row r="35" spans="1:7" x14ac:dyDescent="0.25">
      <c r="A35" s="56"/>
      <c r="B35" s="57" t="s">
        <v>18</v>
      </c>
      <c r="C35" s="78">
        <v>-7.9869600651996719E-2</v>
      </c>
      <c r="D35" s="78">
        <v>1.4466177669111653E-2</v>
      </c>
      <c r="E35" s="78">
        <v>5.7049714751426254E-3</v>
      </c>
      <c r="F35" s="49">
        <v>-5.9698451507742459E-2</v>
      </c>
    </row>
    <row r="36" spans="1:7" x14ac:dyDescent="0.25">
      <c r="A36" s="56"/>
      <c r="B36" s="57" t="s">
        <v>19</v>
      </c>
      <c r="C36" s="78">
        <v>-0.11779661016949151</v>
      </c>
      <c r="D36" s="78">
        <v>1.1864406779661026E-2</v>
      </c>
      <c r="E36" s="78">
        <v>4.6610169491525461E-3</v>
      </c>
      <c r="F36" s="49">
        <v>-0.10127118644067798</v>
      </c>
    </row>
    <row r="37" spans="1:7" x14ac:dyDescent="0.25">
      <c r="A37" s="56"/>
      <c r="B37" s="57" t="s">
        <v>20</v>
      </c>
      <c r="C37" s="78">
        <v>-5.6922216785048448E-2</v>
      </c>
      <c r="D37" s="78">
        <v>4.5885663330588414E-3</v>
      </c>
      <c r="E37" s="78">
        <v>2.3905577454916681E-3</v>
      </c>
      <c r="F37" s="49">
        <v>-4.9943092706508839E-2</v>
      </c>
      <c r="G37" s="4"/>
    </row>
    <row r="38" spans="1:7" x14ac:dyDescent="0.25">
      <c r="A38" s="56"/>
      <c r="B38" s="57" t="s">
        <v>21</v>
      </c>
      <c r="C38" s="78">
        <v>-8.0786026200873357E-2</v>
      </c>
      <c r="D38" s="78">
        <v>3.2508491023774864E-2</v>
      </c>
      <c r="E38" s="78">
        <v>1.6739446870451237E-2</v>
      </c>
      <c r="F38" s="49">
        <v>-3.1538088306647193E-2</v>
      </c>
      <c r="G38" s="4"/>
    </row>
    <row r="39" spans="1:7" x14ac:dyDescent="0.25">
      <c r="A39" s="56"/>
      <c r="B39" s="57"/>
      <c r="C39" s="78"/>
      <c r="D39" s="78"/>
      <c r="E39" s="78"/>
      <c r="F39" s="49"/>
    </row>
    <row r="40" spans="1:7" x14ac:dyDescent="0.25">
      <c r="A40" s="56" t="s">
        <v>53</v>
      </c>
      <c r="B40" s="57"/>
      <c r="C40" s="78"/>
      <c r="D40" s="78"/>
      <c r="E40" s="78"/>
      <c r="F40" s="49"/>
    </row>
    <row r="41" spans="1:7" x14ac:dyDescent="0.25">
      <c r="A41" s="56"/>
      <c r="B41" s="57" t="s">
        <v>18</v>
      </c>
      <c r="C41" s="78">
        <v>-1.1002444987775062E-2</v>
      </c>
      <c r="D41" s="78">
        <v>6.5199674001630049E-3</v>
      </c>
      <c r="E41" s="78">
        <v>3.0562347188264043E-3</v>
      </c>
      <c r="F41" s="49">
        <v>-1.426242868785662E-3</v>
      </c>
      <c r="G41" s="4"/>
    </row>
    <row r="42" spans="1:7" x14ac:dyDescent="0.25">
      <c r="A42" s="56"/>
      <c r="B42" s="57" t="s">
        <v>19</v>
      </c>
      <c r="C42" s="78">
        <v>-1.228813559322034E-2</v>
      </c>
      <c r="D42" s="78">
        <v>6.7796610169491203E-3</v>
      </c>
      <c r="E42" s="78">
        <v>2.9661016949152565E-3</v>
      </c>
      <c r="F42" s="49">
        <v>-2.3305084745762592E-3</v>
      </c>
      <c r="G42" s="4"/>
    </row>
    <row r="43" spans="1:7" x14ac:dyDescent="0.25">
      <c r="A43" s="56"/>
      <c r="B43" s="57" t="s">
        <v>20</v>
      </c>
      <c r="C43" s="78">
        <v>-6.791566313056413E-3</v>
      </c>
      <c r="D43" s="78">
        <v>2.6145307640035578E-3</v>
      </c>
      <c r="E43" s="78">
        <v>1.2454419878137578E-3</v>
      </c>
      <c r="F43" s="49">
        <v>-2.9315935612397731E-3</v>
      </c>
    </row>
    <row r="44" spans="1:7" x14ac:dyDescent="0.25">
      <c r="A44" s="56"/>
      <c r="B44" s="57" t="s">
        <v>21</v>
      </c>
      <c r="C44" s="78">
        <v>-1.5283842794759812E-2</v>
      </c>
      <c r="D44" s="78">
        <v>1.5283842794759818E-2</v>
      </c>
      <c r="E44" s="78">
        <v>8.0058224163027641E-3</v>
      </c>
      <c r="F44" s="49">
        <v>8.0058224163028109E-3</v>
      </c>
    </row>
    <row r="45" spans="1:7" x14ac:dyDescent="0.25">
      <c r="A45" s="56"/>
      <c r="B45" s="57"/>
      <c r="C45" s="78"/>
      <c r="D45" s="78"/>
      <c r="E45" s="78"/>
      <c r="F45" s="49"/>
      <c r="G45" s="4"/>
    </row>
    <row r="46" spans="1:7" x14ac:dyDescent="0.25">
      <c r="A46" s="56" t="s">
        <v>62</v>
      </c>
      <c r="B46" s="57"/>
      <c r="C46" s="78"/>
      <c r="D46" s="78"/>
      <c r="E46" s="78"/>
      <c r="F46" s="49"/>
      <c r="G46" s="4"/>
    </row>
    <row r="47" spans="1:7" x14ac:dyDescent="0.25">
      <c r="A47" s="56"/>
      <c r="B47" s="57" t="s">
        <v>18</v>
      </c>
      <c r="C47" s="78">
        <v>-1.1002444987775062E-2</v>
      </c>
      <c r="D47" s="78">
        <v>1.2224938875305545E-3</v>
      </c>
      <c r="E47" s="78">
        <v>2.8524857375713101E-3</v>
      </c>
      <c r="F47" s="49">
        <v>-6.9274653626732567E-3</v>
      </c>
    </row>
    <row r="48" spans="1:7" x14ac:dyDescent="0.25">
      <c r="A48" s="56"/>
      <c r="B48" s="57" t="s">
        <v>19</v>
      </c>
      <c r="C48" s="78">
        <v>-4.4491525423728806E-3</v>
      </c>
      <c r="D48" s="78">
        <v>6.3559322033896945E-4</v>
      </c>
      <c r="E48" s="78">
        <v>2.3305084745762683E-3</v>
      </c>
      <c r="F48" s="49">
        <v>-1.483050847457633E-3</v>
      </c>
    </row>
    <row r="49" spans="1:7" x14ac:dyDescent="0.25">
      <c r="A49" s="56"/>
      <c r="B49" s="57" t="s">
        <v>20</v>
      </c>
      <c r="C49" s="78">
        <v>-7.6478604272593341E-3</v>
      </c>
      <c r="D49" s="78">
        <v>-1.2391450448473863E-4</v>
      </c>
      <c r="E49" s="78">
        <v>8.8975977001531123E-4</v>
      </c>
      <c r="F49" s="49">
        <v>-6.8820151617361028E-3</v>
      </c>
      <c r="G49" s="4"/>
    </row>
    <row r="50" spans="1:7" x14ac:dyDescent="0.25">
      <c r="A50" s="56"/>
      <c r="B50" s="57" t="s">
        <v>21</v>
      </c>
      <c r="C50" s="78">
        <v>-2.0863658418243568E-2</v>
      </c>
      <c r="D50" s="78">
        <v>1.9165453663270254E-2</v>
      </c>
      <c r="E50" s="78">
        <v>1.0674429888403687E-2</v>
      </c>
      <c r="F50" s="49">
        <v>9.2188258127123383E-3</v>
      </c>
      <c r="G50" s="4"/>
    </row>
    <row r="51" spans="1:7" x14ac:dyDescent="0.25">
      <c r="A51" s="56"/>
      <c r="B51" s="57"/>
      <c r="C51" s="78"/>
      <c r="D51" s="78"/>
      <c r="E51" s="78"/>
      <c r="F51" s="49"/>
    </row>
    <row r="52" spans="1:7" x14ac:dyDescent="0.25">
      <c r="A52" s="56" t="s">
        <v>63</v>
      </c>
      <c r="B52" s="57"/>
      <c r="C52" s="78"/>
      <c r="D52" s="78"/>
      <c r="E52" s="78"/>
      <c r="F52" s="49"/>
    </row>
    <row r="53" spans="1:7" x14ac:dyDescent="0.25">
      <c r="A53" s="56"/>
      <c r="B53" s="57" t="s">
        <v>18</v>
      </c>
      <c r="C53" s="78">
        <v>-2.7098614506927448E-2</v>
      </c>
      <c r="D53" s="78">
        <v>7.5387123064384704E-3</v>
      </c>
      <c r="E53" s="78">
        <v>3.6674816625916857E-3</v>
      </c>
      <c r="F53" s="49">
        <v>-1.6096169519152388E-2</v>
      </c>
      <c r="G53" s="4"/>
    </row>
    <row r="54" spans="1:7" x14ac:dyDescent="0.25">
      <c r="A54" s="56"/>
      <c r="B54" s="57" t="s">
        <v>19</v>
      </c>
      <c r="C54" s="78">
        <v>-2.5423728813559324E-2</v>
      </c>
      <c r="D54" s="78">
        <v>1.2076271186440645E-2</v>
      </c>
      <c r="E54" s="78">
        <v>2.754237288135591E-3</v>
      </c>
      <c r="F54" s="49">
        <v>-1.059322033898305E-2</v>
      </c>
      <c r="G54" s="4"/>
    </row>
    <row r="55" spans="1:7" x14ac:dyDescent="0.25">
      <c r="A55" s="56"/>
      <c r="B55" s="57" t="s">
        <v>20</v>
      </c>
      <c r="C55" s="78">
        <v>-2.0186551400962351E-2</v>
      </c>
      <c r="D55" s="78">
        <v>1.952426846560046E-3</v>
      </c>
      <c r="E55" s="78">
        <v>1.3727812899812222E-3</v>
      </c>
      <c r="F55" s="49">
        <v>-1.6911635314141926E-2</v>
      </c>
    </row>
    <row r="56" spans="1:7" x14ac:dyDescent="0.25">
      <c r="A56" s="56"/>
      <c r="B56" s="57" t="s">
        <v>21</v>
      </c>
      <c r="C56" s="78">
        <v>-2.7899078117418728E-2</v>
      </c>
      <c r="D56" s="78">
        <v>1.7952450266860744E-2</v>
      </c>
      <c r="E56" s="78">
        <v>9.4614264919941748E-3</v>
      </c>
      <c r="F56" s="49">
        <v>-4.8520135856379367E-4</v>
      </c>
    </row>
    <row r="57" spans="1:7" x14ac:dyDescent="0.25">
      <c r="A57" s="56"/>
      <c r="B57" s="57"/>
      <c r="C57" s="78"/>
      <c r="D57" s="78"/>
      <c r="E57" s="78"/>
      <c r="F57" s="49"/>
    </row>
    <row r="58" spans="1:7" x14ac:dyDescent="0.25">
      <c r="A58" s="56" t="s">
        <v>59</v>
      </c>
      <c r="B58" s="57"/>
      <c r="C58" s="78"/>
      <c r="D58" s="78"/>
      <c r="E58" s="78"/>
      <c r="F58" s="49"/>
    </row>
    <row r="59" spans="1:7" x14ac:dyDescent="0.25">
      <c r="A59" s="56"/>
      <c r="B59" s="57" t="s">
        <v>18</v>
      </c>
      <c r="C59" s="78">
        <v>-1.3447432762836171E-2</v>
      </c>
      <c r="D59" s="78">
        <v>1.426242868785662E-3</v>
      </c>
      <c r="E59" s="78">
        <v>2.8524857375713101E-3</v>
      </c>
      <c r="F59" s="49">
        <v>-9.3724531377343285E-3</v>
      </c>
    </row>
    <row r="60" spans="1:7" x14ac:dyDescent="0.25">
      <c r="A60" s="56"/>
      <c r="B60" s="57" t="s">
        <v>19</v>
      </c>
      <c r="C60" s="78">
        <v>-1.2076271186440684E-2</v>
      </c>
      <c r="D60" s="78">
        <v>-2.1186440677966401E-3</v>
      </c>
      <c r="E60" s="78">
        <v>1.4830508474576237E-3</v>
      </c>
      <c r="F60" s="49">
        <v>-1.2288135593220301E-2</v>
      </c>
    </row>
    <row r="61" spans="1:7" x14ac:dyDescent="0.25">
      <c r="A61" s="56"/>
      <c r="B61" s="57" t="s">
        <v>20</v>
      </c>
      <c r="C61" s="78">
        <v>-9.7635612814741795E-3</v>
      </c>
      <c r="D61" s="78">
        <v>-1.2952358654940339E-3</v>
      </c>
      <c r="E61" s="78">
        <v>8.2182503475984917E-4</v>
      </c>
      <c r="F61" s="49">
        <v>-1.0236972112216317E-2</v>
      </c>
    </row>
    <row r="62" spans="1:7" x14ac:dyDescent="0.25">
      <c r="A62" s="56"/>
      <c r="B62" s="57" t="s">
        <v>21</v>
      </c>
      <c r="C62" s="78">
        <v>-2.2804463852498787E-2</v>
      </c>
      <c r="D62" s="78">
        <v>2.2076661814653075E-2</v>
      </c>
      <c r="E62" s="78">
        <v>1.2372634643377E-2</v>
      </c>
      <c r="F62" s="49">
        <v>1.1887433284813245E-2</v>
      </c>
    </row>
    <row r="63" spans="1:7" x14ac:dyDescent="0.25">
      <c r="A63" s="56"/>
      <c r="B63" s="57"/>
      <c r="C63" s="78"/>
      <c r="D63" s="78"/>
      <c r="E63" s="78"/>
      <c r="F63" s="49"/>
    </row>
    <row r="64" spans="1:7" x14ac:dyDescent="0.25">
      <c r="A64" s="56" t="s">
        <v>60</v>
      </c>
      <c r="B64" s="57"/>
      <c r="C64" s="78"/>
      <c r="D64" s="78"/>
      <c r="E64" s="78"/>
      <c r="F64" s="49"/>
    </row>
    <row r="65" spans="1:6" x14ac:dyDescent="0.25">
      <c r="A65" s="56"/>
      <c r="B65" s="57" t="s">
        <v>18</v>
      </c>
      <c r="C65" s="78">
        <v>-2.5468622656886715E-2</v>
      </c>
      <c r="D65" s="78">
        <v>9.7799511002444901E-3</v>
      </c>
      <c r="E65" s="78">
        <v>2.8524857375713101E-3</v>
      </c>
      <c r="F65" s="49">
        <v>-1.2836185819070957E-2</v>
      </c>
    </row>
    <row r="66" spans="1:6" x14ac:dyDescent="0.25">
      <c r="A66" s="56"/>
      <c r="B66" s="57" t="s">
        <v>19</v>
      </c>
      <c r="C66" s="78">
        <v>-3.2838983050847467E-2</v>
      </c>
      <c r="D66" s="78">
        <v>1.6313559322033887E-2</v>
      </c>
      <c r="E66" s="78">
        <v>1.6949152542372896E-3</v>
      </c>
      <c r="F66" s="49">
        <v>-1.4618644067796562E-2</v>
      </c>
    </row>
    <row r="67" spans="1:6" x14ac:dyDescent="0.25">
      <c r="A67" s="56"/>
      <c r="B67" s="57" t="s">
        <v>20</v>
      </c>
      <c r="C67" s="78">
        <v>-1.7841620187002413E-2</v>
      </c>
      <c r="D67" s="78">
        <v>3.2203429361178084E-3</v>
      </c>
      <c r="E67" s="78">
        <v>1.1525572003373121E-3</v>
      </c>
      <c r="F67" s="49">
        <v>-1.3537568534936206E-2</v>
      </c>
    </row>
    <row r="68" spans="1:6" x14ac:dyDescent="0.25">
      <c r="A68" s="56"/>
      <c r="B68" s="57" t="s">
        <v>21</v>
      </c>
      <c r="C68" s="78">
        <v>-1.8195050946142637E-2</v>
      </c>
      <c r="D68" s="78">
        <v>1.5041242115477915E-2</v>
      </c>
      <c r="E68" s="78">
        <v>8.0058224163027641E-3</v>
      </c>
      <c r="F68" s="49">
        <v>4.6094129063561692E-3</v>
      </c>
    </row>
    <row r="69" spans="1:6" x14ac:dyDescent="0.25">
      <c r="A69" s="56"/>
      <c r="B69" s="57"/>
      <c r="C69" s="78"/>
      <c r="D69" s="78"/>
      <c r="E69" s="78"/>
      <c r="F69" s="49"/>
    </row>
    <row r="70" spans="1:6" x14ac:dyDescent="0.25">
      <c r="A70" s="56" t="s">
        <v>61</v>
      </c>
      <c r="B70" s="57"/>
      <c r="C70" s="78"/>
      <c r="D70" s="78"/>
      <c r="E70" s="78"/>
      <c r="F70" s="49"/>
    </row>
    <row r="71" spans="1:6" x14ac:dyDescent="0.25">
      <c r="A71" s="56"/>
      <c r="B71" s="57" t="s">
        <v>18</v>
      </c>
      <c r="C71" s="78">
        <v>-2.0171149144254264E-2</v>
      </c>
      <c r="D71" s="78">
        <v>6.7237163814180762E-3</v>
      </c>
      <c r="E71" s="78">
        <v>5.297473512632437E-3</v>
      </c>
      <c r="F71" s="49">
        <v>-8.3537082314589176E-3</v>
      </c>
    </row>
    <row r="72" spans="1:6" x14ac:dyDescent="0.25">
      <c r="A72" s="56"/>
      <c r="B72" s="57" t="s">
        <v>19</v>
      </c>
      <c r="C72" s="78">
        <v>-1.2076271186440684E-2</v>
      </c>
      <c r="D72" s="78">
        <v>4.2372881355932047E-3</v>
      </c>
      <c r="E72" s="78">
        <v>5.0847457627118684E-3</v>
      </c>
      <c r="F72" s="49">
        <v>-2.5423728813558778E-3</v>
      </c>
    </row>
    <row r="73" spans="1:6" x14ac:dyDescent="0.25">
      <c r="A73" s="56"/>
      <c r="B73" s="57" t="s">
        <v>20</v>
      </c>
      <c r="C73" s="78">
        <v>-1.6120643632093725E-2</v>
      </c>
      <c r="D73" s="78">
        <v>1.2336369782368136E-3</v>
      </c>
      <c r="E73" s="78">
        <v>1.5516271867284763E-3</v>
      </c>
      <c r="F73" s="49">
        <v>-1.3335379467135372E-2</v>
      </c>
    </row>
    <row r="74" spans="1:6" x14ac:dyDescent="0.25">
      <c r="A74" s="61"/>
      <c r="B74" s="34" t="s">
        <v>21</v>
      </c>
      <c r="C74" s="38">
        <v>-3.1295487627365351E-2</v>
      </c>
      <c r="D74" s="38">
        <v>2.1591460456089274E-2</v>
      </c>
      <c r="E74" s="38">
        <v>1.1887433284813195E-2</v>
      </c>
      <c r="F74" s="50">
        <v>1.9408054342552607E-3</v>
      </c>
    </row>
    <row r="75" spans="1:6" x14ac:dyDescent="0.25">
      <c r="B75" t="s">
        <v>51</v>
      </c>
      <c r="C75" s="14"/>
      <c r="D75" s="14"/>
      <c r="E75" s="14"/>
      <c r="F75" s="14"/>
    </row>
    <row r="76" spans="1:6" x14ac:dyDescent="0.25">
      <c r="C76" s="14"/>
      <c r="D76" s="14"/>
      <c r="E76" s="14"/>
      <c r="F76" s="14"/>
    </row>
    <row r="77" spans="1:6" x14ac:dyDescent="0.25">
      <c r="B77" t="s">
        <v>51</v>
      </c>
    </row>
    <row r="78" spans="1:6" x14ac:dyDescent="0.25">
      <c r="A78" s="73" t="s">
        <v>126</v>
      </c>
      <c r="B78" s="74" t="s">
        <v>127</v>
      </c>
      <c r="C78" s="28"/>
      <c r="D78" s="28"/>
      <c r="E78" s="28"/>
      <c r="F78" s="55"/>
    </row>
    <row r="79" spans="1:6" x14ac:dyDescent="0.25">
      <c r="A79" s="56"/>
      <c r="B79" s="57"/>
      <c r="C79" s="57" t="s">
        <v>88</v>
      </c>
      <c r="D79" s="57" t="s">
        <v>89</v>
      </c>
      <c r="E79" s="57" t="s">
        <v>90</v>
      </c>
      <c r="F79" s="58" t="s">
        <v>14</v>
      </c>
    </row>
    <row r="80" spans="1:6" x14ac:dyDescent="0.25">
      <c r="A80" s="56"/>
      <c r="B80" s="57"/>
      <c r="C80" s="57"/>
      <c r="D80" s="57"/>
      <c r="E80" s="57"/>
      <c r="F80" s="58"/>
    </row>
    <row r="81" spans="1:6" x14ac:dyDescent="0.25">
      <c r="A81" s="56" t="s">
        <v>27</v>
      </c>
      <c r="B81" s="57"/>
      <c r="C81" s="57"/>
      <c r="D81" s="57"/>
      <c r="E81" s="57"/>
      <c r="F81" s="58"/>
    </row>
    <row r="82" spans="1:6" x14ac:dyDescent="0.25">
      <c r="A82" s="56"/>
      <c r="B82" s="57" t="s">
        <v>18</v>
      </c>
      <c r="C82" s="78">
        <v>-1.5177270788494178E-3</v>
      </c>
      <c r="D82" s="78">
        <v>5.2477948885242907E-3</v>
      </c>
      <c r="E82" s="78">
        <v>6.2156824394708592E-3</v>
      </c>
      <c r="F82" s="49">
        <v>9.945750249146533E-3</v>
      </c>
    </row>
    <row r="83" spans="1:6" x14ac:dyDescent="0.25">
      <c r="A83" s="56"/>
      <c r="B83" s="57" t="s">
        <v>19</v>
      </c>
      <c r="C83" s="78">
        <v>1.6662239668525588E-3</v>
      </c>
      <c r="D83" s="78">
        <v>5.8155290754251365E-3</v>
      </c>
      <c r="E83" s="78">
        <v>3.7121861820931558E-3</v>
      </c>
      <c r="F83" s="49">
        <v>1.1193939224371867E-2</v>
      </c>
    </row>
    <row r="84" spans="1:6" x14ac:dyDescent="0.25">
      <c r="A84" s="56"/>
      <c r="B84" s="57" t="s">
        <v>20</v>
      </c>
      <c r="C84" s="78">
        <v>2.8140499218277204E-3</v>
      </c>
      <c r="D84" s="78">
        <v>2.2944205159903513E-3</v>
      </c>
      <c r="E84" s="78">
        <v>2.6165129676422754E-3</v>
      </c>
      <c r="F84" s="49">
        <v>7.7249834054613784E-3</v>
      </c>
    </row>
    <row r="85" spans="1:6" x14ac:dyDescent="0.25">
      <c r="A85" s="56"/>
      <c r="B85" s="57" t="s">
        <v>21</v>
      </c>
      <c r="C85" s="78">
        <v>-2.6834658868240989E-3</v>
      </c>
      <c r="D85" s="78">
        <v>1.8600081267330378E-2</v>
      </c>
      <c r="E85" s="78">
        <v>2.3180805617233513E-2</v>
      </c>
      <c r="F85" s="49">
        <v>3.9097420997740689E-2</v>
      </c>
    </row>
    <row r="86" spans="1:6" x14ac:dyDescent="0.25">
      <c r="A86" s="56"/>
      <c r="B86" s="57"/>
      <c r="C86" s="78"/>
      <c r="D86" s="78"/>
      <c r="E86" s="78"/>
      <c r="F86" s="49"/>
    </row>
    <row r="87" spans="1:6" x14ac:dyDescent="0.25">
      <c r="A87" s="56" t="s">
        <v>56</v>
      </c>
      <c r="B87" s="57"/>
      <c r="C87" s="78"/>
      <c r="D87" s="78"/>
      <c r="E87" s="78"/>
      <c r="F87" s="49"/>
    </row>
    <row r="88" spans="1:6" x14ac:dyDescent="0.25">
      <c r="A88" s="56"/>
      <c r="B88" s="57" t="s">
        <v>18</v>
      </c>
      <c r="C88" s="78">
        <v>-8.4198085843112023E-4</v>
      </c>
      <c r="D88" s="78">
        <v>2.3271095589729715E-2</v>
      </c>
      <c r="E88" s="78">
        <v>2.0554262766635796E-3</v>
      </c>
      <c r="F88" s="49">
        <v>2.448454100796385E-2</v>
      </c>
    </row>
    <row r="89" spans="1:6" x14ac:dyDescent="0.25">
      <c r="A89" s="56"/>
      <c r="B89" s="57" t="s">
        <v>19</v>
      </c>
      <c r="C89" s="78">
        <v>1.7839569928395646E-3</v>
      </c>
      <c r="D89" s="78">
        <v>3.6656011141587001E-2</v>
      </c>
      <c r="E89" s="78">
        <v>-2.523177005540752E-3</v>
      </c>
      <c r="F89" s="49">
        <v>3.5916791128887751E-2</v>
      </c>
    </row>
    <row r="90" spans="1:6" x14ac:dyDescent="0.25">
      <c r="A90" s="56"/>
      <c r="B90" s="57" t="s">
        <v>20</v>
      </c>
      <c r="C90" s="78">
        <v>4.1971786747767512E-3</v>
      </c>
      <c r="D90" s="78">
        <v>1.6109172164411135E-2</v>
      </c>
      <c r="E90" s="78">
        <v>4.1028319674183279E-4</v>
      </c>
      <c r="F90" s="49">
        <v>2.0716634035929687E-2</v>
      </c>
    </row>
    <row r="91" spans="1:6" x14ac:dyDescent="0.25">
      <c r="A91" s="56"/>
      <c r="B91" s="57" t="s">
        <v>21</v>
      </c>
      <c r="C91" s="78">
        <v>-4.267087254670455E-3</v>
      </c>
      <c r="D91" s="78">
        <v>3.3620612495872358E-2</v>
      </c>
      <c r="E91" s="78">
        <v>2.6909621237713115E-2</v>
      </c>
      <c r="F91" s="49">
        <v>5.6263146478916178E-2</v>
      </c>
    </row>
    <row r="92" spans="1:6" x14ac:dyDescent="0.25">
      <c r="A92" s="56"/>
      <c r="B92" s="57"/>
      <c r="C92" s="78"/>
      <c r="D92" s="78"/>
      <c r="E92" s="78"/>
      <c r="F92" s="49"/>
    </row>
    <row r="93" spans="1:6" x14ac:dyDescent="0.25">
      <c r="A93" s="56" t="s">
        <v>57</v>
      </c>
      <c r="B93" s="57"/>
      <c r="C93" s="78"/>
      <c r="D93" s="78"/>
      <c r="E93" s="78"/>
      <c r="F93" s="49"/>
    </row>
    <row r="94" spans="1:6" x14ac:dyDescent="0.25">
      <c r="A94" s="56"/>
      <c r="B94" s="57" t="s">
        <v>18</v>
      </c>
      <c r="C94" s="78">
        <v>1.7987487227551864E-4</v>
      </c>
      <c r="D94" s="78">
        <v>5.9245349616655904E-3</v>
      </c>
      <c r="E94" s="78">
        <v>5.8918615539460817E-3</v>
      </c>
      <c r="F94" s="49">
        <v>1.19962713878887E-2</v>
      </c>
    </row>
    <row r="95" spans="1:6" x14ac:dyDescent="0.25">
      <c r="A95" s="56"/>
      <c r="B95" s="57" t="s">
        <v>19</v>
      </c>
      <c r="C95" s="78">
        <v>-8.7223708663347298E-5</v>
      </c>
      <c r="D95" s="78">
        <v>6.4052900527663097E-3</v>
      </c>
      <c r="E95" s="78">
        <v>4.4589271662529208E-3</v>
      </c>
      <c r="F95" s="49">
        <v>1.0776993510356608E-2</v>
      </c>
    </row>
    <row r="96" spans="1:6" x14ac:dyDescent="0.25">
      <c r="A96" s="56"/>
      <c r="B96" s="57" t="s">
        <v>20</v>
      </c>
      <c r="C96" s="78">
        <v>5.8400126803188088E-4</v>
      </c>
      <c r="D96" s="78">
        <v>1.8705806339924941E-3</v>
      </c>
      <c r="E96" s="78">
        <v>2.7862514087199563E-3</v>
      </c>
      <c r="F96" s="49">
        <v>5.2408333107446829E-3</v>
      </c>
    </row>
    <row r="97" spans="1:6" x14ac:dyDescent="0.25">
      <c r="A97" s="56"/>
      <c r="B97" s="57" t="s">
        <v>21</v>
      </c>
      <c r="C97" s="78">
        <v>5.4047932854142562E-3</v>
      </c>
      <c r="D97" s="78">
        <v>1.6295335461712624E-2</v>
      </c>
      <c r="E97" s="78">
        <v>2.089909633864926E-2</v>
      </c>
      <c r="F97" s="49">
        <v>4.2599225085777598E-2</v>
      </c>
    </row>
    <row r="98" spans="1:6" x14ac:dyDescent="0.25">
      <c r="A98" s="56"/>
      <c r="B98" s="57"/>
      <c r="C98" s="78"/>
      <c r="D98" s="78"/>
      <c r="E98" s="78"/>
      <c r="F98" s="49"/>
    </row>
    <row r="99" spans="1:6" x14ac:dyDescent="0.25">
      <c r="A99" s="56" t="s">
        <v>58</v>
      </c>
      <c r="B99" s="57"/>
      <c r="C99" s="78"/>
      <c r="D99" s="78"/>
      <c r="E99" s="78"/>
      <c r="F99" s="49"/>
    </row>
    <row r="100" spans="1:6" x14ac:dyDescent="0.25">
      <c r="A100" s="56"/>
      <c r="B100" s="57" t="s">
        <v>18</v>
      </c>
      <c r="C100" s="78">
        <v>2.8027769860551497E-3</v>
      </c>
      <c r="D100" s="78">
        <v>2.0852886006663053E-2</v>
      </c>
      <c r="E100" s="78">
        <v>2.7531475010895241E-4</v>
      </c>
      <c r="F100" s="49">
        <v>2.3930977742828152E-2</v>
      </c>
    </row>
    <row r="101" spans="1:6" x14ac:dyDescent="0.25">
      <c r="A101" s="56"/>
      <c r="B101" s="57" t="s">
        <v>19</v>
      </c>
      <c r="C101" s="78">
        <v>1.0180752181631159E-2</v>
      </c>
      <c r="D101" s="78">
        <v>3.1476987830340412E-2</v>
      </c>
      <c r="E101" s="78">
        <v>-3.5960692039091391E-3</v>
      </c>
      <c r="F101" s="49">
        <v>3.8061670808065572E-2</v>
      </c>
    </row>
    <row r="102" spans="1:6" x14ac:dyDescent="0.25">
      <c r="A102" s="56"/>
      <c r="B102" s="57" t="s">
        <v>20</v>
      </c>
      <c r="C102" s="78">
        <v>2.2325085501359288E-3</v>
      </c>
      <c r="D102" s="78">
        <v>1.5383142087799688E-2</v>
      </c>
      <c r="E102" s="78">
        <v>-6.9771981529308182E-4</v>
      </c>
      <c r="F102" s="49">
        <v>1.6917930822643128E-2</v>
      </c>
    </row>
    <row r="103" spans="1:6" x14ac:dyDescent="0.25">
      <c r="A103" s="56"/>
      <c r="B103" s="57" t="s">
        <v>21</v>
      </c>
      <c r="C103" s="78">
        <v>4.0705615508571987E-3</v>
      </c>
      <c r="D103" s="78">
        <v>2.2691858139063815E-2</v>
      </c>
      <c r="E103" s="78">
        <v>1.8068178140323115E-2</v>
      </c>
      <c r="F103" s="49">
        <v>4.4830597830247371E-2</v>
      </c>
    </row>
    <row r="104" spans="1:6" x14ac:dyDescent="0.25">
      <c r="A104" s="56"/>
      <c r="B104" s="57"/>
      <c r="C104" s="78"/>
      <c r="D104" s="78"/>
      <c r="E104" s="78"/>
      <c r="F104" s="49"/>
    </row>
    <row r="105" spans="1:6" x14ac:dyDescent="0.25">
      <c r="A105" s="56" t="s">
        <v>52</v>
      </c>
      <c r="B105" s="57"/>
      <c r="C105" s="78"/>
      <c r="D105" s="78"/>
      <c r="E105" s="78"/>
      <c r="F105" s="49"/>
    </row>
    <row r="106" spans="1:6" x14ac:dyDescent="0.25">
      <c r="A106" s="56"/>
      <c r="B106" s="57" t="s">
        <v>18</v>
      </c>
      <c r="C106" s="78">
        <v>-6.247895057518312E-3</v>
      </c>
      <c r="D106" s="78">
        <v>4.8405000549266875E-3</v>
      </c>
      <c r="E106" s="78">
        <v>5.6202808935646434E-3</v>
      </c>
      <c r="F106" s="49">
        <v>4.2128858909726459E-3</v>
      </c>
    </row>
    <row r="107" spans="1:6" x14ac:dyDescent="0.25">
      <c r="A107" s="56"/>
      <c r="B107" s="57" t="s">
        <v>19</v>
      </c>
      <c r="C107" s="78">
        <v>-4.3171328050817795E-3</v>
      </c>
      <c r="D107" s="78">
        <v>4.0284663052667221E-3</v>
      </c>
      <c r="E107" s="78">
        <v>1.4981441575245347E-3</v>
      </c>
      <c r="F107" s="49">
        <v>1.2094776577107815E-3</v>
      </c>
    </row>
    <row r="108" spans="1:6" x14ac:dyDescent="0.25">
      <c r="A108" s="56"/>
      <c r="B108" s="57" t="s">
        <v>20</v>
      </c>
      <c r="C108" s="78">
        <v>-7.9527607182585649E-4</v>
      </c>
      <c r="D108" s="78">
        <v>5.0607593204964269E-3</v>
      </c>
      <c r="E108" s="78">
        <v>4.2776624195556617E-3</v>
      </c>
      <c r="F108" s="49">
        <v>8.5431456682264276E-3</v>
      </c>
    </row>
    <row r="109" spans="1:6" x14ac:dyDescent="0.25">
      <c r="A109" s="56"/>
      <c r="B109" s="57" t="s">
        <v>21</v>
      </c>
      <c r="C109" s="78">
        <v>-8.4317975712660947E-3</v>
      </c>
      <c r="D109" s="78">
        <v>2.6710874903691208E-2</v>
      </c>
      <c r="E109" s="78">
        <v>2.4965588779305607E-2</v>
      </c>
      <c r="F109" s="49">
        <v>4.3244666111733734E-2</v>
      </c>
    </row>
    <row r="110" spans="1:6" x14ac:dyDescent="0.25">
      <c r="A110" s="56"/>
      <c r="B110" s="57"/>
      <c r="C110" s="78"/>
      <c r="D110" s="78"/>
      <c r="E110" s="78"/>
      <c r="F110" s="49"/>
    </row>
    <row r="111" spans="1:6" x14ac:dyDescent="0.25">
      <c r="A111" s="56" t="s">
        <v>54</v>
      </c>
      <c r="B111" s="57"/>
      <c r="C111" s="78"/>
      <c r="D111" s="78"/>
      <c r="E111" s="78"/>
      <c r="F111" s="49"/>
    </row>
    <row r="112" spans="1:6" x14ac:dyDescent="0.25">
      <c r="A112" s="56"/>
      <c r="B112" s="57" t="s">
        <v>18</v>
      </c>
      <c r="C112" s="78">
        <v>-2.3578483046992778E-2</v>
      </c>
      <c r="D112" s="78">
        <v>2.2355903624769573E-2</v>
      </c>
      <c r="E112" s="78">
        <v>4.2452248196248746E-3</v>
      </c>
      <c r="F112" s="49">
        <v>3.0226453974038009E-3</v>
      </c>
    </row>
    <row r="113" spans="1:6" x14ac:dyDescent="0.25">
      <c r="A113" s="56"/>
      <c r="B113" s="57" t="s">
        <v>19</v>
      </c>
      <c r="C113" s="78">
        <v>-2.2632952531810146E-2</v>
      </c>
      <c r="D113" s="78">
        <v>3.1422168407304378E-2</v>
      </c>
      <c r="E113" s="78">
        <v>-2.2021774151510369E-3</v>
      </c>
      <c r="F113" s="49">
        <v>6.587038460346856E-3</v>
      </c>
    </row>
    <row r="114" spans="1:6" x14ac:dyDescent="0.25">
      <c r="A114" s="56"/>
      <c r="B114" s="57" t="s">
        <v>20</v>
      </c>
      <c r="C114" s="78">
        <v>-1.3537383962571861E-2</v>
      </c>
      <c r="D114" s="78">
        <v>1.3113889170885703E-2</v>
      </c>
      <c r="E114" s="78">
        <v>1.4911363459319095E-3</v>
      </c>
      <c r="F114" s="49">
        <v>1.0676415542467837E-3</v>
      </c>
    </row>
    <row r="115" spans="1:6" x14ac:dyDescent="0.25">
      <c r="A115" s="56"/>
      <c r="B115" s="57" t="s">
        <v>21</v>
      </c>
      <c r="C115" s="78">
        <v>-2.5935925571671119E-2</v>
      </c>
      <c r="D115" s="78">
        <v>4.0154118001942338E-2</v>
      </c>
      <c r="E115" s="78">
        <v>3.1702733692263646E-2</v>
      </c>
      <c r="F115" s="49">
        <v>4.5920926122537051E-2</v>
      </c>
    </row>
    <row r="116" spans="1:6" x14ac:dyDescent="0.25">
      <c r="A116" s="56"/>
      <c r="B116" s="57"/>
      <c r="C116" s="78"/>
      <c r="D116" s="78"/>
      <c r="E116" s="78"/>
      <c r="F116" s="49"/>
    </row>
    <row r="117" spans="1:6" x14ac:dyDescent="0.25">
      <c r="A117" s="56" t="s">
        <v>53</v>
      </c>
      <c r="B117" s="57"/>
      <c r="C117" s="78"/>
      <c r="D117" s="78"/>
      <c r="E117" s="78"/>
      <c r="F117" s="49"/>
    </row>
    <row r="118" spans="1:6" x14ac:dyDescent="0.25">
      <c r="A118" s="56"/>
      <c r="B118" s="57" t="s">
        <v>18</v>
      </c>
      <c r="C118" s="78">
        <v>-1.0040052880249033E-3</v>
      </c>
      <c r="D118" s="78">
        <v>7.303818436280746E-3</v>
      </c>
      <c r="E118" s="78">
        <v>1.0305688972065948E-3</v>
      </c>
      <c r="F118" s="49">
        <v>7.3303820454632572E-3</v>
      </c>
    </row>
    <row r="119" spans="1:6" x14ac:dyDescent="0.25">
      <c r="A119" s="56"/>
      <c r="B119" s="57" t="s">
        <v>19</v>
      </c>
      <c r="C119" s="78">
        <v>-3.5040209492942067E-3</v>
      </c>
      <c r="D119" s="78">
        <v>1.8432553323425728E-2</v>
      </c>
      <c r="E119" s="78">
        <v>1.258645094397368E-3</v>
      </c>
      <c r="F119" s="49">
        <v>1.6187177468529886E-2</v>
      </c>
    </row>
    <row r="120" spans="1:6" x14ac:dyDescent="0.25">
      <c r="A120" s="56"/>
      <c r="B120" s="57" t="s">
        <v>20</v>
      </c>
      <c r="C120" s="78">
        <v>4.7277108466070071E-3</v>
      </c>
      <c r="D120" s="78">
        <v>4.9573987500489275E-3</v>
      </c>
      <c r="E120" s="78">
        <v>1.0230947633063658E-3</v>
      </c>
      <c r="F120" s="49">
        <v>1.0708204359962434E-2</v>
      </c>
    </row>
    <row r="121" spans="1:6" x14ac:dyDescent="0.25">
      <c r="A121" s="56"/>
      <c r="B121" s="57" t="s">
        <v>21</v>
      </c>
      <c r="C121" s="78">
        <v>1.1990140604112361E-2</v>
      </c>
      <c r="D121" s="78">
        <v>1.7714991494801928E-2</v>
      </c>
      <c r="E121" s="78">
        <v>1.5652933221457884E-2</v>
      </c>
      <c r="F121" s="49">
        <v>4.5358065320372558E-2</v>
      </c>
    </row>
    <row r="122" spans="1:6" x14ac:dyDescent="0.25">
      <c r="A122" s="56"/>
      <c r="B122" s="57"/>
      <c r="C122" s="78"/>
      <c r="D122" s="78"/>
      <c r="E122" s="78"/>
      <c r="F122" s="49"/>
    </row>
    <row r="123" spans="1:6" x14ac:dyDescent="0.25">
      <c r="A123" s="56" t="s">
        <v>62</v>
      </c>
      <c r="B123" s="57"/>
      <c r="C123" s="78"/>
      <c r="D123" s="78"/>
      <c r="E123" s="78"/>
      <c r="F123" s="49"/>
    </row>
    <row r="124" spans="1:6" x14ac:dyDescent="0.25">
      <c r="A124" s="56"/>
      <c r="B124" s="57" t="s">
        <v>18</v>
      </c>
      <c r="C124" s="78">
        <v>-1.0040052880249033E-3</v>
      </c>
      <c r="D124" s="78">
        <v>2.0726661071783174E-2</v>
      </c>
      <c r="E124" s="78">
        <v>1.2069455708713479E-3</v>
      </c>
      <c r="F124" s="49">
        <v>2.0265680380661809E-2</v>
      </c>
    </row>
    <row r="125" spans="1:6" x14ac:dyDescent="0.25">
      <c r="A125" s="56"/>
      <c r="B125" s="57" t="s">
        <v>19</v>
      </c>
      <c r="C125" s="78">
        <v>-3.5040209492942067E-3</v>
      </c>
      <c r="D125" s="78">
        <v>3.6215126260970135E-2</v>
      </c>
      <c r="E125" s="78">
        <v>-2.9506465598848814E-3</v>
      </c>
      <c r="F125" s="49">
        <v>3.3253471265242231E-2</v>
      </c>
    </row>
    <row r="126" spans="1:6" x14ac:dyDescent="0.25">
      <c r="A126" s="56"/>
      <c r="B126" s="57" t="s">
        <v>20</v>
      </c>
      <c r="C126" s="78">
        <v>4.7277108466070071E-3</v>
      </c>
      <c r="D126" s="78">
        <v>1.4632807562649041E-2</v>
      </c>
      <c r="E126" s="78">
        <v>-5.0081743092590854E-4</v>
      </c>
      <c r="F126" s="49">
        <v>1.6284282190568766E-2</v>
      </c>
    </row>
    <row r="127" spans="1:6" x14ac:dyDescent="0.25">
      <c r="A127" s="56"/>
      <c r="B127" s="57" t="s">
        <v>21</v>
      </c>
      <c r="C127" s="78">
        <v>1.1990140604112361E-2</v>
      </c>
      <c r="D127" s="78">
        <v>2.9547841026824034E-2</v>
      </c>
      <c r="E127" s="78">
        <v>2.5540175124712974E-2</v>
      </c>
      <c r="F127" s="49">
        <v>6.3875010879089963E-2</v>
      </c>
    </row>
    <row r="128" spans="1:6" x14ac:dyDescent="0.25">
      <c r="A128" s="56"/>
      <c r="B128" s="57"/>
      <c r="C128" s="78"/>
      <c r="D128" s="78"/>
      <c r="E128" s="78"/>
      <c r="F128" s="49"/>
    </row>
    <row r="129" spans="1:6" x14ac:dyDescent="0.25">
      <c r="A129" s="56" t="s">
        <v>63</v>
      </c>
      <c r="B129" s="57"/>
      <c r="C129" s="78"/>
      <c r="D129" s="78"/>
      <c r="E129" s="78"/>
      <c r="F129" s="49"/>
    </row>
    <row r="130" spans="1:6" x14ac:dyDescent="0.25">
      <c r="A130" s="56"/>
      <c r="B130" s="57" t="s">
        <v>18</v>
      </c>
      <c r="C130" s="78">
        <v>1.4671815178526318E-3</v>
      </c>
      <c r="D130" s="78">
        <v>1.6980322572470865E-2</v>
      </c>
      <c r="E130" s="78">
        <v>-1.1237428138819536E-3</v>
      </c>
      <c r="F130" s="49">
        <v>1.7323761276443805E-2</v>
      </c>
    </row>
    <row r="131" spans="1:6" x14ac:dyDescent="0.25">
      <c r="A131" s="56"/>
      <c r="B131" s="57" t="s">
        <v>19</v>
      </c>
      <c r="C131" s="78">
        <v>2.97399243469911E-3</v>
      </c>
      <c r="D131" s="78">
        <v>3.1316224556772791E-2</v>
      </c>
      <c r="E131" s="78">
        <v>-4.8818494634548333E-3</v>
      </c>
      <c r="F131" s="49">
        <v>2.9408367528019695E-2</v>
      </c>
    </row>
    <row r="132" spans="1:6" x14ac:dyDescent="0.25">
      <c r="A132" s="56"/>
      <c r="B132" s="57" t="s">
        <v>20</v>
      </c>
      <c r="C132" s="78">
        <v>8.062488781605379E-3</v>
      </c>
      <c r="D132" s="78">
        <v>1.2590505747828822E-2</v>
      </c>
      <c r="E132" s="78">
        <v>-1.2495322580677239E-3</v>
      </c>
      <c r="F132" s="49">
        <v>1.9403462271366866E-2</v>
      </c>
    </row>
    <row r="133" spans="1:6" x14ac:dyDescent="0.25">
      <c r="A133" s="56"/>
      <c r="B133" s="57" t="s">
        <v>21</v>
      </c>
      <c r="C133" s="78">
        <v>1.3225051185147017E-2</v>
      </c>
      <c r="D133" s="78">
        <v>2.024729590323212E-2</v>
      </c>
      <c r="E133" s="78">
        <v>1.9634796934884766E-2</v>
      </c>
      <c r="F133" s="49">
        <v>5.3107144023267085E-2</v>
      </c>
    </row>
    <row r="134" spans="1:6" x14ac:dyDescent="0.25">
      <c r="A134" s="56"/>
      <c r="B134" s="57"/>
      <c r="C134" s="78"/>
      <c r="D134" s="78"/>
      <c r="E134" s="78"/>
      <c r="F134" s="49"/>
    </row>
    <row r="135" spans="1:6" x14ac:dyDescent="0.25">
      <c r="A135" s="56" t="s">
        <v>59</v>
      </c>
      <c r="B135" s="57"/>
      <c r="C135" s="78"/>
      <c r="D135" s="78"/>
      <c r="E135" s="78"/>
      <c r="F135" s="49"/>
    </row>
    <row r="136" spans="1:6" x14ac:dyDescent="0.25">
      <c r="A136" s="56"/>
      <c r="B136" s="57" t="s">
        <v>18</v>
      </c>
      <c r="C136" s="78">
        <v>-1.4296058765265563E-2</v>
      </c>
      <c r="D136" s="78">
        <v>2.6073823967567848E-2</v>
      </c>
      <c r="E136" s="78">
        <v>3.8452433683222836E-3</v>
      </c>
      <c r="F136" s="49">
        <v>1.5623008570626467E-2</v>
      </c>
    </row>
    <row r="137" spans="1:6" x14ac:dyDescent="0.25">
      <c r="A137" s="56"/>
      <c r="B137" s="57" t="s">
        <v>19</v>
      </c>
      <c r="C137" s="78">
        <v>-1.2620655598167552E-2</v>
      </c>
      <c r="D137" s="78">
        <v>4.007240946440125E-2</v>
      </c>
      <c r="E137" s="78">
        <v>-3.546747774456922E-3</v>
      </c>
      <c r="F137" s="49">
        <v>2.3905006091777141E-2</v>
      </c>
    </row>
    <row r="138" spans="1:6" x14ac:dyDescent="0.25">
      <c r="A138" s="56"/>
      <c r="B138" s="57" t="s">
        <v>20</v>
      </c>
      <c r="C138" s="78">
        <v>-6.1648234278633019E-3</v>
      </c>
      <c r="D138" s="78">
        <v>1.7598565298071623E-2</v>
      </c>
      <c r="E138" s="78">
        <v>5.6592118159128958E-4</v>
      </c>
      <c r="F138" s="49">
        <v>1.1999663051800127E-2</v>
      </c>
    </row>
    <row r="139" spans="1:6" x14ac:dyDescent="0.25">
      <c r="A139" s="56"/>
      <c r="B139" s="57" t="s">
        <v>21</v>
      </c>
      <c r="C139" s="78">
        <v>-1.5957147594360167E-2</v>
      </c>
      <c r="D139" s="78">
        <v>3.7584959655570134E-2</v>
      </c>
      <c r="E139" s="78">
        <v>3.290113551677247E-2</v>
      </c>
      <c r="F139" s="49">
        <v>5.4528947577983877E-2</v>
      </c>
    </row>
    <row r="140" spans="1:6" x14ac:dyDescent="0.25">
      <c r="A140" s="56"/>
      <c r="B140" s="57"/>
      <c r="C140" s="78"/>
      <c r="D140" s="78"/>
      <c r="E140" s="78"/>
      <c r="F140" s="49"/>
    </row>
    <row r="141" spans="1:6" x14ac:dyDescent="0.25">
      <c r="A141" s="56" t="s">
        <v>60</v>
      </c>
      <c r="B141" s="57"/>
      <c r="C141" s="78"/>
      <c r="D141" s="78"/>
      <c r="E141" s="78"/>
      <c r="F141" s="49"/>
    </row>
    <row r="142" spans="1:6" x14ac:dyDescent="0.25">
      <c r="A142" s="56"/>
      <c r="B142" s="57" t="s">
        <v>18</v>
      </c>
      <c r="C142" s="78">
        <v>1.9237842683400717E-3</v>
      </c>
      <c r="D142" s="78">
        <v>1.9899910194325552E-2</v>
      </c>
      <c r="E142" s="78">
        <v>8.2251413395362661E-4</v>
      </c>
      <c r="F142" s="49">
        <v>2.2646208596619696E-2</v>
      </c>
    </row>
    <row r="143" spans="1:6" x14ac:dyDescent="0.25">
      <c r="A143" s="56"/>
      <c r="B143" s="57" t="s">
        <v>19</v>
      </c>
      <c r="C143" s="78">
        <v>2.5063702550119087E-3</v>
      </c>
      <c r="D143" s="78">
        <v>3.3696569573815602E-2</v>
      </c>
      <c r="E143" s="78">
        <v>-3.4547577096097726E-3</v>
      </c>
      <c r="F143" s="49">
        <v>3.2748182119220565E-2</v>
      </c>
    </row>
    <row r="144" spans="1:6" x14ac:dyDescent="0.25">
      <c r="A144" s="56"/>
      <c r="B144" s="57" t="s">
        <v>20</v>
      </c>
      <c r="C144" s="78">
        <v>5.7424194348218481E-3</v>
      </c>
      <c r="D144" s="78">
        <v>1.3659486706759818E-2</v>
      </c>
      <c r="E144" s="78">
        <v>-4.2334389161551543E-4</v>
      </c>
      <c r="F144" s="49">
        <v>1.8978562249966722E-2</v>
      </c>
    </row>
    <row r="145" spans="1:6" x14ac:dyDescent="0.25">
      <c r="A145" s="56"/>
      <c r="B145" s="57" t="s">
        <v>21</v>
      </c>
      <c r="C145" s="78">
        <v>1.0550784773623808E-2</v>
      </c>
      <c r="D145" s="78">
        <v>2.7423719871853217E-2</v>
      </c>
      <c r="E145" s="78">
        <v>2.2277668306779654E-2</v>
      </c>
      <c r="F145" s="49">
        <v>6.0252172952257578E-2</v>
      </c>
    </row>
    <row r="146" spans="1:6" x14ac:dyDescent="0.25">
      <c r="A146" s="56"/>
      <c r="B146" s="57"/>
      <c r="C146" s="78"/>
      <c r="D146" s="78"/>
      <c r="E146" s="78"/>
      <c r="F146" s="49"/>
    </row>
    <row r="147" spans="1:6" x14ac:dyDescent="0.25">
      <c r="A147" s="56" t="s">
        <v>61</v>
      </c>
      <c r="B147" s="57"/>
      <c r="C147" s="78"/>
      <c r="D147" s="78"/>
      <c r="E147" s="78"/>
      <c r="F147" s="49"/>
    </row>
    <row r="148" spans="1:6" x14ac:dyDescent="0.25">
      <c r="A148" s="56"/>
      <c r="B148" s="57" t="s">
        <v>18</v>
      </c>
      <c r="C148" s="78">
        <v>4.4494351745683848E-3</v>
      </c>
      <c r="D148" s="78">
        <v>4.1573583715383052E-3</v>
      </c>
      <c r="E148" s="78">
        <v>1.6155921970812588E-4</v>
      </c>
      <c r="F148" s="49">
        <v>8.7683527658159142E-3</v>
      </c>
    </row>
    <row r="149" spans="1:6" x14ac:dyDescent="0.25">
      <c r="A149" s="56"/>
      <c r="B149" s="57" t="s">
        <v>19</v>
      </c>
      <c r="C149" s="78">
        <v>-4.6809827138338152E-3</v>
      </c>
      <c r="D149" s="78">
        <v>2.1385938976328605E-2</v>
      </c>
      <c r="E149" s="78">
        <v>2.6711417351979699E-3</v>
      </c>
      <c r="F149" s="49">
        <v>1.937609799769283E-2</v>
      </c>
    </row>
    <row r="150" spans="1:6" x14ac:dyDescent="0.25">
      <c r="A150" s="56"/>
      <c r="B150" s="57" t="s">
        <v>20</v>
      </c>
      <c r="C150" s="78">
        <v>8.5625932289087152E-3</v>
      </c>
      <c r="D150" s="78">
        <v>3.2119904998034877E-3</v>
      </c>
      <c r="E150" s="78">
        <v>9.2145821002421319E-4</v>
      </c>
      <c r="F150" s="49">
        <v>1.2696041938737634E-2</v>
      </c>
    </row>
    <row r="151" spans="1:6" x14ac:dyDescent="0.25">
      <c r="A151" s="61"/>
      <c r="B151" s="34" t="s">
        <v>21</v>
      </c>
      <c r="C151" s="38">
        <v>1.1879265452786168E-2</v>
      </c>
      <c r="D151" s="38">
        <v>7.4989204623081979E-3</v>
      </c>
      <c r="E151" s="38">
        <v>1.0294897638841935E-2</v>
      </c>
      <c r="F151" s="50">
        <v>2.9673083553937267E-2</v>
      </c>
    </row>
    <row r="152" spans="1:6" x14ac:dyDescent="0.25">
      <c r="B152" s="6" t="s">
        <v>51</v>
      </c>
      <c r="C152" s="14"/>
      <c r="D152" s="14"/>
      <c r="E152" s="14"/>
      <c r="F152" s="14"/>
    </row>
    <row r="153" spans="1:6" x14ac:dyDescent="0.25">
      <c r="C153" s="14"/>
      <c r="D153" s="14"/>
      <c r="E153" s="14"/>
      <c r="F153" s="14"/>
    </row>
    <row r="154" spans="1:6" x14ac:dyDescent="0.25">
      <c r="C154" s="14"/>
      <c r="D154" s="14"/>
      <c r="E154" s="14"/>
      <c r="F154" s="14"/>
    </row>
    <row r="155" spans="1:6" x14ac:dyDescent="0.25">
      <c r="C155" s="14"/>
      <c r="D155" s="14"/>
      <c r="E155" s="14"/>
      <c r="F155" s="14"/>
    </row>
    <row r="156" spans="1:6" x14ac:dyDescent="0.25">
      <c r="C156" s="14"/>
      <c r="D156" s="14"/>
      <c r="E156" s="14"/>
      <c r="F156" s="14"/>
    </row>
    <row r="157" spans="1:6" x14ac:dyDescent="0.25">
      <c r="C157" s="14"/>
      <c r="D157" s="14"/>
      <c r="E157" s="14"/>
      <c r="F157" s="14"/>
    </row>
    <row r="158" spans="1:6" x14ac:dyDescent="0.25">
      <c r="B158" t="s">
        <v>51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 Matrix</vt:lpstr>
      <vt:lpstr>Baseline Figures</vt:lpstr>
      <vt:lpstr>Savings Figures</vt:lpstr>
      <vt:lpstr>Electricity Breakdown 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Goodman, Carolyn D</dc:creator>
  <cp:lastModifiedBy>Goodman, Carolyn D</cp:lastModifiedBy>
  <dcterms:created xsi:type="dcterms:W3CDTF">2022-08-29T19:12:17Z</dcterms:created>
  <dcterms:modified xsi:type="dcterms:W3CDTF">2024-06-14T04:13:58Z</dcterms:modified>
</cp:coreProperties>
</file>