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pnnl.sharepoint.com/teams/TransmissioninTransportationROWs/Shared Documents/Gap Analysis Report/Appendices/For Web/"/>
    </mc:Choice>
  </mc:AlternateContent>
  <xr:revisionPtr revIDLastSave="13" documentId="8_{59BFABA2-1903-4D87-ABD0-E4CCC8E44DF2}" xr6:coauthVersionLast="47" xr6:coauthVersionMax="47" xr10:uidLastSave="{B8B5521C-E583-4CBF-9E14-2CA553A92588}"/>
  <bookViews>
    <workbookView xWindow="-110" yWindow="-110" windowWidth="19420" windowHeight="11500" xr2:uid="{3DDA08A6-970B-4748-91C2-5F63DAFC38A5}"/>
  </bookViews>
  <sheets>
    <sheet name="Read Me" sheetId="3" r:id="rId1"/>
    <sheet name="TxROW Project List" sheetId="1" r:id="rId2"/>
    <sheet name="Visual Summary" sheetId="2" r:id="rId3"/>
  </sheets>
  <externalReferences>
    <externalReference r:id="rId4"/>
  </externalReferences>
  <definedNames>
    <definedName name="_xlnm._FilterDatabase" localSheetId="1" hidden="1">'TxROW Project List'!$A$2:$J$21</definedName>
    <definedName name="_xlnm._FilterDatabase" localSheetId="2" hidden="1">'Visual Summary'!$B$3:$P$3</definedName>
    <definedName name="TypeOfCost">[1]Rates!$A$791:$A$795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2" l="1"/>
  <c r="N24" i="2"/>
  <c r="M24" i="2"/>
  <c r="F24" i="2"/>
  <c r="L24" i="2"/>
  <c r="K24" i="2"/>
  <c r="J24" i="2"/>
  <c r="I24" i="2"/>
  <c r="H24" i="2"/>
  <c r="G24" i="2"/>
  <c r="E24" i="2"/>
  <c r="P24" i="2"/>
  <c r="D24" i="2"/>
</calcChain>
</file>

<file path=xl/sharedStrings.xml><?xml version="1.0" encoding="utf-8"?>
<sst xmlns="http://schemas.openxmlformats.org/spreadsheetml/2006/main" count="335" uniqueCount="166">
  <si>
    <r>
      <rPr>
        <b/>
        <sz val="11"/>
        <color theme="1"/>
        <rFont val="Calibri"/>
        <family val="2"/>
      </rPr>
      <t xml:space="preserve">Appendix A. Transmission Projects Located Longitudinally in the Transportation Right-of-Way
</t>
    </r>
    <r>
      <rPr>
        <i/>
        <sz val="11"/>
        <color theme="1"/>
        <rFont val="Calibri"/>
        <family val="2"/>
      </rPr>
      <t>Authors: Vanessa Hamilton and Rebecca O'Neil, PNNL</t>
    </r>
    <r>
      <rPr>
        <b/>
        <sz val="11"/>
        <color theme="1"/>
        <rFont val="Calibri"/>
        <family val="2"/>
      </rPr>
      <t xml:space="preserve">
</t>
    </r>
    <r>
      <rPr>
        <sz val="11"/>
        <color theme="1"/>
        <rFont val="Calibri"/>
        <family val="2"/>
      </rPr>
      <t xml:space="preserve">
This Excel workbook is a downloadable, in-progress data resource. It contains information about all projects identified by the study team for the period 2000 to 2025, including those that were proposed but terminated for various reasons. The data was collected through online searches and vetted through multiple sources, including personal communication, local media coverage, and commercial and governmental websites. The team invites feedback, corrections, and additions to this information to the point of contact below. Please review the following notes when using this file:
</t>
    </r>
    <r>
      <rPr>
        <b/>
        <sz val="11"/>
        <color theme="1"/>
        <rFont val="Calibri"/>
        <family val="2"/>
      </rPr>
      <t>Disclaimer</t>
    </r>
    <r>
      <rPr>
        <sz val="11"/>
        <color theme="1"/>
        <rFont val="Calibri"/>
        <family val="2"/>
      </rPr>
      <t xml:space="preserve">
• The information in the table is provided for informational purposes only and is not guaranteed to be accurate, complete, current, or error-free.
• The contents are subject to change as additional projects are added and status of projects is updated.
• Ongoing research and data cleaning may also lead to updates.
</t>
    </r>
    <r>
      <rPr>
        <b/>
        <sz val="11"/>
        <color theme="1"/>
        <rFont val="Calibri"/>
        <family val="2"/>
      </rPr>
      <t>Data Filtering</t>
    </r>
    <r>
      <rPr>
        <sz val="11"/>
        <color theme="1"/>
        <rFont val="Calibri"/>
        <family val="2"/>
      </rPr>
      <t xml:space="preserve">
	•The workbook includes filters to facilitate easy data exploration.
This research is a part of the Electric Transmission in Transportation Rights-of-Way Gaps Analysis written by the U.S. Department of Transportation’s Volpe Center and the Pacific Northwest National Laboratory (PNNL) for the Joint Office of Energy and Transportation. The full report will be published late summer 2025.
</t>
    </r>
    <r>
      <rPr>
        <b/>
        <sz val="11"/>
        <color theme="1"/>
        <rFont val="Calibri"/>
        <family val="2"/>
      </rPr>
      <t>Questions or Feedback?</t>
    </r>
    <r>
      <rPr>
        <sz val="11"/>
        <color theme="1"/>
        <rFont val="Calibri"/>
        <family val="2"/>
      </rPr>
      <t xml:space="preserve">
PNNL Point of Contact:
Rebecca O'Neil
Email: rebecca.oneil@pnnl.gov</t>
    </r>
  </si>
  <si>
    <t>What was updated?</t>
  </si>
  <si>
    <t>Date</t>
  </si>
  <si>
    <t>Initial version</t>
  </si>
  <si>
    <r>
      <t>Transmission Projects Located Longitudinally in the Transportation Right-of-Way </t>
    </r>
    <r>
      <rPr>
        <sz val="9"/>
        <rFont val="Arial"/>
        <family val="2"/>
      </rPr>
      <t> </t>
    </r>
    <r>
      <rPr>
        <b/>
        <sz val="9"/>
        <rFont val="Arial"/>
        <family val="2"/>
      </rPr>
      <t xml:space="preserve">
</t>
    </r>
    <r>
      <rPr>
        <sz val="9"/>
        <rFont val="Arial"/>
        <family val="2"/>
      </rPr>
      <t>Note: The following projects were identified by a search for transmission projects within the transportation ROW from 2000-2025.</t>
    </r>
  </si>
  <si>
    <r>
      <t>Project</t>
    </r>
    <r>
      <rPr>
        <sz val="9"/>
        <rFont val="Arial"/>
        <family val="2"/>
      </rPr>
      <t> </t>
    </r>
  </si>
  <si>
    <r>
      <t>Developer</t>
    </r>
    <r>
      <rPr>
        <sz val="9"/>
        <rFont val="Arial"/>
        <family val="2"/>
      </rPr>
      <t> </t>
    </r>
  </si>
  <si>
    <r>
      <t>State</t>
    </r>
    <r>
      <rPr>
        <sz val="9"/>
        <rFont val="Arial"/>
        <family val="2"/>
      </rPr>
      <t> </t>
    </r>
  </si>
  <si>
    <r>
      <t>Voltage (kV)</t>
    </r>
    <r>
      <rPr>
        <sz val="9"/>
        <rFont val="Arial"/>
        <family val="2"/>
      </rPr>
      <t> </t>
    </r>
  </si>
  <si>
    <t>Voltage Type</t>
  </si>
  <si>
    <r>
      <t>Total Length (miles)</t>
    </r>
    <r>
      <rPr>
        <sz val="9"/>
        <rFont val="Arial"/>
        <family val="2"/>
      </rPr>
      <t> </t>
    </r>
  </si>
  <si>
    <r>
      <t>Right-of-Way Type</t>
    </r>
    <r>
      <rPr>
        <sz val="9"/>
        <rFont val="Arial"/>
        <family val="2"/>
      </rPr>
      <t> </t>
    </r>
  </si>
  <si>
    <r>
      <t>Project Status</t>
    </r>
    <r>
      <rPr>
        <sz val="9"/>
        <rFont val="Arial"/>
        <family val="2"/>
      </rPr>
      <t> </t>
    </r>
  </si>
  <si>
    <t xml:space="preserve">Construction Type of Transportation Right-of-Way Section </t>
  </si>
  <si>
    <r>
      <t>NEPA Lead Agency </t>
    </r>
    <r>
      <rPr>
        <sz val="9"/>
        <rFont val="Arial"/>
        <family val="2"/>
      </rPr>
      <t> </t>
    </r>
  </si>
  <si>
    <t>AV Solar Ranch One Project </t>
  </si>
  <si>
    <t>Constellation </t>
  </si>
  <si>
    <t>California  </t>
  </si>
  <si>
    <t>230  </t>
  </si>
  <si>
    <t>AC</t>
  </si>
  <si>
    <t>4.35  </t>
  </si>
  <si>
    <t>Road </t>
  </si>
  <si>
    <t>Commissioned </t>
  </si>
  <si>
    <t>Underground  </t>
  </si>
  <si>
    <t>Loan Guarantee Program Office  </t>
  </si>
  <si>
    <t>Lacombe to Barket </t>
  </si>
  <si>
    <t>Xcel Energy </t>
  </si>
  <si>
    <t>Colorado </t>
  </si>
  <si>
    <t>230 </t>
  </si>
  <si>
    <t>1 </t>
  </si>
  <si>
    <t>Proposed </t>
  </si>
  <si>
    <t>Underground </t>
  </si>
  <si>
    <t>N/A </t>
  </si>
  <si>
    <t>SOO Green HVDC Link  </t>
  </si>
  <si>
    <t>energyRE </t>
  </si>
  <si>
    <t>Iowa, Illinois  </t>
  </si>
  <si>
    <t>HVDC</t>
  </si>
  <si>
    <t>350 </t>
  </si>
  <si>
    <t>NEPA Approved  </t>
  </si>
  <si>
    <t>USACE  </t>
  </si>
  <si>
    <t>Dodge County Wind Project Transmission Line  </t>
  </si>
  <si>
    <t>NextEra Energy Resources </t>
  </si>
  <si>
    <t>Minnesota  </t>
  </si>
  <si>
    <t>161 </t>
  </si>
  <si>
    <t>26.7  </t>
  </si>
  <si>
    <t>Proposed  </t>
  </si>
  <si>
    <t>Overhead </t>
  </si>
  <si>
    <t>N/A  </t>
  </si>
  <si>
    <t>Mankato-Mississippi River Transmission Project </t>
  </si>
  <si>
    <t>Xcel Energy, Dairyland Power Cooperative, Rochester Public Utilities, Southern Minnesota Municipal Power Agency </t>
  </si>
  <si>
    <t>345 </t>
  </si>
  <si>
    <t>140  </t>
  </si>
  <si>
    <t>Northern Pass HVDC Transmission Line Project  </t>
  </si>
  <si>
    <t>Northern Pass Transmission LLC by Eversource </t>
  </si>
  <si>
    <t>New Hampshire </t>
  </si>
  <si>
    <t>192  </t>
  </si>
  <si>
    <t>Cancelled</t>
  </si>
  <si>
    <t>OE </t>
  </si>
  <si>
    <t>Champlain Hudson HVDC Power Express </t>
  </si>
  <si>
    <t>Transmission Developers Inc </t>
  </si>
  <si>
    <t>New York  </t>
  </si>
  <si>
    <t>336  </t>
  </si>
  <si>
    <t>Railroad </t>
  </si>
  <si>
    <t>NEPA Approved </t>
  </si>
  <si>
    <t>Clean Path NY  </t>
  </si>
  <si>
    <t>New York Power Authority, Invenergy, energyRe </t>
  </si>
  <si>
    <t>345  </t>
  </si>
  <si>
    <t>175 </t>
  </si>
  <si>
    <t>South Fork Wind </t>
  </si>
  <si>
    <t>Orsted and Eversource </t>
  </si>
  <si>
    <t>New York </t>
  </si>
  <si>
    <t>138 </t>
  </si>
  <si>
    <t>4 </t>
  </si>
  <si>
    <t>Road, Railroad </t>
  </si>
  <si>
    <t>BOEM </t>
  </si>
  <si>
    <t>Williston to Stateline Transmission Line Project </t>
  </si>
  <si>
    <t>Mountrail Williams Electric Cooperative  </t>
  </si>
  <si>
    <t>North Dakota </t>
  </si>
  <si>
    <t>115 </t>
  </si>
  <si>
    <t>16  </t>
  </si>
  <si>
    <t>Overhead  </t>
  </si>
  <si>
    <t>WAPA  </t>
  </si>
  <si>
    <t>Amtrak Zoo to Paoli Electric Transmission Line Project </t>
  </si>
  <si>
    <t>Amtrak </t>
  </si>
  <si>
    <t>Pennsylvania  </t>
  </si>
  <si>
    <t>138  </t>
  </si>
  <si>
    <t>18  </t>
  </si>
  <si>
    <t>FRA </t>
  </si>
  <si>
    <t>Lake Erie HVDC Connector Project  </t>
  </si>
  <si>
    <t>NextEra Energy  </t>
  </si>
  <si>
    <t>73  </t>
  </si>
  <si>
    <t>Big Cottonwood Canyon Wildfire Mitigation Project </t>
  </si>
  <si>
    <t>Rocky Mountain Power  </t>
  </si>
  <si>
    <t>Utah  </t>
  </si>
  <si>
    <t>Unknown </t>
  </si>
  <si>
    <t>35  </t>
  </si>
  <si>
    <t>New England HVDC Clean Power Link </t>
  </si>
  <si>
    <t> Champlain VT, LLC, d/b/a Transmission Developers Inc </t>
  </si>
  <si>
    <t>Vermont </t>
  </si>
  <si>
    <t>300-310</t>
  </si>
  <si>
    <t>154  </t>
  </si>
  <si>
    <t>Haymarket Transmission Project  </t>
  </si>
  <si>
    <t>Dominion  </t>
  </si>
  <si>
    <t>Virginia  </t>
  </si>
  <si>
    <t>5.3  </t>
  </si>
  <si>
    <t>Both  </t>
  </si>
  <si>
    <t>Badger Coulee 345 kV Transmission Line Project </t>
  </si>
  <si>
    <t>ATC LLC and Xcel Energy </t>
  </si>
  <si>
    <t>Wisconsin </t>
  </si>
  <si>
    <t>180  </t>
  </si>
  <si>
    <t>Dodge County Distribution Interconnection Project </t>
  </si>
  <si>
    <t>ATC LLC </t>
  </si>
  <si>
    <t>Wisconsin  </t>
  </si>
  <si>
    <t>15  </t>
  </si>
  <si>
    <t>Rockdale to West Middleton Transmission Project </t>
  </si>
  <si>
    <t>ATC </t>
  </si>
  <si>
    <t>32 </t>
  </si>
  <si>
    <t>Cardinal-Hickory Creek 345-kV Transmission Line Project </t>
  </si>
  <si>
    <t>ITC Midwest, ATC and Dairyland Power Cooperative </t>
  </si>
  <si>
    <t>Wisconsin, Iowa </t>
  </si>
  <si>
    <t>102  </t>
  </si>
  <si>
    <t>Road, Railway </t>
  </si>
  <si>
    <t>USDA  </t>
  </si>
  <si>
    <t>Construction Type</t>
  </si>
  <si>
    <t>ROW Type</t>
  </si>
  <si>
    <t>Status as of June 2025</t>
  </si>
  <si>
    <t>Length</t>
  </si>
  <si>
    <t>Project Name</t>
  </si>
  <si>
    <t>State(s)</t>
  </si>
  <si>
    <t>Over</t>
  </si>
  <si>
    <t>Under</t>
  </si>
  <si>
    <t>Both</t>
  </si>
  <si>
    <t>Road</t>
  </si>
  <si>
    <t>Rail</t>
  </si>
  <si>
    <t>Commissioned</t>
  </si>
  <si>
    <t>NEPA Approved</t>
  </si>
  <si>
    <t>Proposed</t>
  </si>
  <si>
    <t>Terminated</t>
  </si>
  <si>
    <t>Miles</t>
  </si>
  <si>
    <t>CA</t>
  </si>
  <si>
    <t>C</t>
  </si>
  <si>
    <t>CO</t>
  </si>
  <si>
    <t>P</t>
  </si>
  <si>
    <t>IA-IL</t>
  </si>
  <si>
    <t>DC</t>
  </si>
  <si>
    <t>NEPA</t>
  </si>
  <si>
    <t>MN</t>
  </si>
  <si>
    <t>ND</t>
  </si>
  <si>
    <t>Northern Pass Transmission Line Project  </t>
  </si>
  <si>
    <t>NH</t>
  </si>
  <si>
    <t>T</t>
  </si>
  <si>
    <t>Champlain Hudson Power Express </t>
  </si>
  <si>
    <t>NY</t>
  </si>
  <si>
    <t>Amtrak Zoo to Paoli Electric Transmission Line</t>
  </si>
  <si>
    <t>PA</t>
  </si>
  <si>
    <t>Lake Erie Connector Project  </t>
  </si>
  <si>
    <t>Big Cottonwood Canyon Wildfire Mitigation</t>
  </si>
  <si>
    <t>UT</t>
  </si>
  <si>
    <t>VA</t>
  </si>
  <si>
    <t>New England Clean Power Link </t>
  </si>
  <si>
    <t>VT</t>
  </si>
  <si>
    <t>WI</t>
  </si>
  <si>
    <t>Cardinal-Hickory Creek 345-kV Transmission Line</t>
  </si>
  <si>
    <t>WI-IA</t>
  </si>
  <si>
    <t>Total count</t>
  </si>
  <si>
    <t>O'Neil R.S., M. Baum, J. Yoshimura, G. Filosa, M.A. Cruz, V.A. Hamilton, and J.B. Kincaid. 2025. “Electric Transmission in Transportation Rights-of-Way: Gaps Analysis - Data Appendices.” PNNL-SA- 213383. Richland, WA: Pacific Northwest National Laboratory; Cambridge, MA: John A. Volpe National Transportation Systems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</si>
</sst>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b/>
      <sz val="9"/>
      <name val="Arial"/>
      <family val="2"/>
    </font>
    <font>
      <sz val="9"/>
      <name val="Arial"/>
      <family val="2"/>
    </font>
    <font>
      <sz val="9"/>
      <color rgb="FF000000"/>
      <name val="Arial"/>
      <family val="2"/>
    </font>
    <font>
      <sz val="9"/>
      <color rgb="FF272727"/>
      <name val="Arial"/>
      <family val="2"/>
    </font>
    <font>
      <sz val="11"/>
      <color theme="1"/>
      <name val="Aptos Narrow"/>
      <family val="2"/>
      <scheme val="minor"/>
    </font>
    <font>
      <sz val="10.5"/>
      <color theme="1"/>
      <name val="Aptos Narrow"/>
      <family val="2"/>
      <scheme val="minor"/>
    </font>
    <font>
      <sz val="10.5"/>
      <color theme="1"/>
      <name val="Calibri"/>
      <family val="2"/>
    </font>
    <font>
      <sz val="11"/>
      <color theme="1"/>
      <name val="Calibri"/>
      <family val="2"/>
    </font>
    <font>
      <b/>
      <sz val="11"/>
      <color theme="0"/>
      <name val="Calibri"/>
      <family val="2"/>
    </font>
    <font>
      <b/>
      <sz val="10"/>
      <color theme="1"/>
      <name val="Calibri"/>
      <family val="2"/>
    </font>
    <font>
      <sz val="10"/>
      <name val="Arial"/>
      <family val="2"/>
    </font>
    <font>
      <sz val="10.5"/>
      <color rgb="FF000000"/>
      <name val="Calibri"/>
      <family val="2"/>
    </font>
    <font>
      <sz val="11"/>
      <color theme="4" tint="0.39997558519241921"/>
      <name val="Calibri"/>
      <family val="2"/>
    </font>
    <font>
      <sz val="11"/>
      <color theme="5" tint="0.39997558519241921"/>
      <name val="Calibri"/>
      <family val="2"/>
    </font>
    <font>
      <sz val="11"/>
      <color theme="9" tint="0.39997558519241921"/>
      <name val="Calibri"/>
      <family val="2"/>
    </font>
    <font>
      <sz val="11"/>
      <color theme="8" tint="0.39997558519241921"/>
      <name val="Calibri"/>
      <family val="2"/>
    </font>
    <font>
      <b/>
      <sz val="11"/>
      <color theme="1"/>
      <name val="Calibri"/>
      <family val="2"/>
    </font>
    <font>
      <i/>
      <sz val="11"/>
      <color theme="1"/>
      <name val="Calibri"/>
      <family val="2"/>
    </font>
  </fonts>
  <fills count="12">
    <fill>
      <patternFill patternType="none"/>
    </fill>
    <fill>
      <patternFill patternType="gray125"/>
    </fill>
    <fill>
      <patternFill patternType="solid">
        <fgColor theme="3" tint="9.9978637043366805E-2"/>
        <bgColor indexed="64"/>
      </patternFill>
    </fill>
    <fill>
      <patternFill patternType="solid">
        <fgColor theme="5" tint="-0.499984740745262"/>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79998168889431442"/>
        <bgColor indexed="64"/>
      </patternFill>
    </fill>
  </fills>
  <borders count="3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5" fillId="0" borderId="0"/>
    <xf numFmtId="0" fontId="11" fillId="0" borderId="0"/>
  </cellStyleXfs>
  <cellXfs count="101">
    <xf numFmtId="0" fontId="0" fillId="0" borderId="0" xfId="0"/>
    <xf numFmtId="0" fontId="1"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0" xfId="0" applyAlignment="1">
      <alignment horizontal="center"/>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6" fillId="0" borderId="0" xfId="1" applyFont="1"/>
    <xf numFmtId="0" fontId="5" fillId="0" borderId="0" xfId="1"/>
    <xf numFmtId="0" fontId="7" fillId="0" borderId="0" xfId="1" applyFont="1"/>
    <xf numFmtId="0" fontId="8" fillId="0" borderId="0" xfId="1" applyFont="1"/>
    <xf numFmtId="0" fontId="9" fillId="6" borderId="16" xfId="1" applyFont="1" applyFill="1" applyBorder="1" applyAlignment="1">
      <alignment horizontal="center"/>
    </xf>
    <xf numFmtId="0" fontId="10" fillId="0" borderId="17" xfId="1" applyFont="1" applyBorder="1"/>
    <xf numFmtId="0" fontId="10" fillId="0" borderId="18" xfId="1" applyFont="1" applyBorder="1"/>
    <xf numFmtId="0" fontId="10" fillId="0" borderId="19" xfId="1" applyFont="1" applyBorder="1" applyAlignment="1">
      <alignment horizontal="center" vertical="top"/>
    </xf>
    <xf numFmtId="0" fontId="10" fillId="0" borderId="20" xfId="1" applyFont="1" applyBorder="1" applyAlignment="1">
      <alignment horizontal="center" vertical="top"/>
    </xf>
    <xf numFmtId="0" fontId="10" fillId="0" borderId="18" xfId="1" applyFont="1" applyBorder="1" applyAlignment="1">
      <alignment horizontal="center" vertical="top"/>
    </xf>
    <xf numFmtId="0" fontId="10" fillId="0" borderId="17" xfId="1" applyFont="1" applyBorder="1" applyAlignment="1">
      <alignment horizontal="center" vertical="top"/>
    </xf>
    <xf numFmtId="0" fontId="10" fillId="0" borderId="18" xfId="1" applyFont="1" applyBorder="1" applyAlignment="1">
      <alignment horizontal="center" vertical="top" wrapText="1"/>
    </xf>
    <xf numFmtId="0" fontId="10" fillId="0" borderId="21" xfId="1" applyFont="1" applyBorder="1" applyAlignment="1">
      <alignment horizontal="center"/>
    </xf>
    <xf numFmtId="0" fontId="12" fillId="0" borderId="22" xfId="2" applyFont="1" applyBorder="1" applyAlignment="1">
      <alignment horizontal="left" vertical="center" wrapText="1"/>
    </xf>
    <xf numFmtId="0" fontId="8" fillId="0" borderId="23" xfId="1" applyFont="1" applyBorder="1"/>
    <xf numFmtId="0" fontId="13" fillId="7" borderId="22" xfId="1" applyFont="1" applyFill="1" applyBorder="1" applyAlignment="1">
      <alignment horizontal="center" vertical="top"/>
    </xf>
    <xf numFmtId="0" fontId="8" fillId="0" borderId="24" xfId="1" applyFont="1" applyBorder="1" applyAlignment="1">
      <alignment horizontal="center" vertical="top"/>
    </xf>
    <xf numFmtId="0" fontId="8" fillId="0" borderId="23" xfId="1" applyFont="1" applyBorder="1" applyAlignment="1">
      <alignment horizontal="center" vertical="top"/>
    </xf>
    <xf numFmtId="0" fontId="8" fillId="0" borderId="22" xfId="1" applyFont="1" applyBorder="1" applyAlignment="1">
      <alignment horizontal="center" vertical="top"/>
    </xf>
    <xf numFmtId="0" fontId="14" fillId="8" borderId="24" xfId="1" applyFont="1" applyFill="1" applyBorder="1" applyAlignment="1">
      <alignment horizontal="center" vertical="top"/>
    </xf>
    <xf numFmtId="0" fontId="15" fillId="9" borderId="22" xfId="1" applyFont="1" applyFill="1" applyBorder="1" applyAlignment="1">
      <alignment horizontal="center" vertical="top"/>
    </xf>
    <xf numFmtId="0" fontId="16" fillId="0" borderId="22" xfId="1" applyFont="1" applyBorder="1" applyAlignment="1">
      <alignment horizontal="center" vertical="top"/>
    </xf>
    <xf numFmtId="0" fontId="16" fillId="10" borderId="24" xfId="1" applyFont="1" applyFill="1" applyBorder="1" applyAlignment="1">
      <alignment horizontal="center" vertical="top"/>
    </xf>
    <xf numFmtId="0" fontId="8" fillId="0" borderId="25" xfId="1" applyFont="1" applyBorder="1" applyAlignment="1">
      <alignment horizontal="center"/>
    </xf>
    <xf numFmtId="0" fontId="8" fillId="0" borderId="22" xfId="1" applyFont="1" applyBorder="1"/>
    <xf numFmtId="0" fontId="13" fillId="7" borderId="24" xfId="1" applyFont="1" applyFill="1" applyBorder="1" applyAlignment="1">
      <alignment horizontal="center" vertical="top"/>
    </xf>
    <xf numFmtId="0" fontId="14" fillId="8" borderId="22" xfId="1" applyFont="1" applyFill="1" applyBorder="1" applyAlignment="1">
      <alignment horizontal="center" vertical="top"/>
    </xf>
    <xf numFmtId="0" fontId="8" fillId="0" borderId="24" xfId="1" applyFont="1" applyBorder="1"/>
    <xf numFmtId="0" fontId="16" fillId="10" borderId="23" xfId="1" applyFont="1" applyFill="1" applyBorder="1" applyAlignment="1">
      <alignment horizontal="center" vertical="top"/>
    </xf>
    <xf numFmtId="0" fontId="15" fillId="0" borderId="22" xfId="1" applyFont="1" applyBorder="1" applyAlignment="1">
      <alignment horizontal="center" vertical="top"/>
    </xf>
    <xf numFmtId="0" fontId="15" fillId="9" borderId="24" xfId="1" applyFont="1" applyFill="1" applyBorder="1" applyAlignment="1">
      <alignment horizontal="center" vertical="top"/>
    </xf>
    <xf numFmtId="0" fontId="15" fillId="9" borderId="23" xfId="1" applyFont="1" applyFill="1" applyBorder="1" applyAlignment="1">
      <alignment horizontal="center" vertical="top"/>
    </xf>
    <xf numFmtId="0" fontId="16" fillId="10" borderId="22" xfId="1" applyFont="1" applyFill="1" applyBorder="1" applyAlignment="1">
      <alignment horizontal="center" vertical="top"/>
    </xf>
    <xf numFmtId="0" fontId="13" fillId="0" borderId="22" xfId="1" applyFont="1" applyBorder="1" applyAlignment="1">
      <alignment horizontal="center" vertical="top"/>
    </xf>
    <xf numFmtId="0" fontId="13" fillId="0" borderId="24" xfId="1" applyFont="1" applyBorder="1" applyAlignment="1">
      <alignment horizontal="center" vertical="top"/>
    </xf>
    <xf numFmtId="0" fontId="14" fillId="8" borderId="23" xfId="1" applyFont="1" applyFill="1" applyBorder="1" applyAlignment="1">
      <alignment horizontal="center" vertical="top"/>
    </xf>
    <xf numFmtId="0" fontId="17" fillId="0" borderId="17" xfId="1" applyFont="1" applyBorder="1" applyAlignment="1">
      <alignment horizontal="center" vertical="top"/>
    </xf>
    <xf numFmtId="0" fontId="17" fillId="0" borderId="21" xfId="1" applyFont="1" applyBorder="1" applyAlignment="1">
      <alignment horizontal="center" vertical="top"/>
    </xf>
    <xf numFmtId="0" fontId="5" fillId="0" borderId="0" xfId="1" applyAlignment="1">
      <alignment horizontal="center" vertical="top"/>
    </xf>
    <xf numFmtId="0" fontId="0" fillId="0" borderId="0" xfId="1" applyFont="1"/>
    <xf numFmtId="0" fontId="0" fillId="0" borderId="0" xfId="1" applyFont="1" applyAlignment="1">
      <alignment horizontal="left" vertical="top"/>
    </xf>
    <xf numFmtId="0" fontId="17" fillId="0" borderId="21" xfId="1" applyFont="1" applyBorder="1" applyAlignment="1">
      <alignment horizontal="right"/>
    </xf>
    <xf numFmtId="0" fontId="12" fillId="0" borderId="26" xfId="2" applyFont="1" applyBorder="1" applyAlignment="1">
      <alignment horizontal="left" vertical="center" wrapText="1"/>
    </xf>
    <xf numFmtId="0" fontId="8" fillId="0" borderId="27" xfId="1" applyFont="1" applyBorder="1"/>
    <xf numFmtId="0" fontId="13" fillId="7" borderId="26" xfId="1" applyFont="1" applyFill="1" applyBorder="1" applyAlignment="1">
      <alignment horizontal="center" vertical="top"/>
    </xf>
    <xf numFmtId="0" fontId="8" fillId="0" borderId="28" xfId="1" applyFont="1" applyBorder="1" applyAlignment="1">
      <alignment horizontal="center" vertical="top"/>
    </xf>
    <xf numFmtId="0" fontId="8" fillId="0" borderId="27" xfId="1" applyFont="1" applyBorder="1" applyAlignment="1">
      <alignment horizontal="center" vertical="top"/>
    </xf>
    <xf numFmtId="0" fontId="8" fillId="0" borderId="29" xfId="1" applyFont="1" applyBorder="1" applyAlignment="1">
      <alignment horizontal="center"/>
    </xf>
    <xf numFmtId="0" fontId="12" fillId="0" borderId="30" xfId="2" applyFont="1" applyBorder="1" applyAlignment="1">
      <alignment horizontal="left" vertical="center" wrapText="1"/>
    </xf>
    <xf numFmtId="0" fontId="8" fillId="0" borderId="31" xfId="1" applyFont="1" applyBorder="1"/>
    <xf numFmtId="0" fontId="13" fillId="7" borderId="31" xfId="1" applyFont="1" applyFill="1" applyBorder="1" applyAlignment="1">
      <alignment horizontal="center" vertical="top"/>
    </xf>
    <xf numFmtId="0" fontId="8" fillId="0" borderId="31" xfId="1" applyFont="1" applyBorder="1" applyAlignment="1">
      <alignment horizontal="center" vertical="top"/>
    </xf>
    <xf numFmtId="0" fontId="14" fillId="8" borderId="31" xfId="1" applyFont="1" applyFill="1" applyBorder="1" applyAlignment="1">
      <alignment horizontal="center" vertical="top"/>
    </xf>
    <xf numFmtId="0" fontId="15" fillId="9" borderId="31" xfId="1" applyFont="1" applyFill="1" applyBorder="1" applyAlignment="1">
      <alignment horizontal="center" vertical="top"/>
    </xf>
    <xf numFmtId="0" fontId="16" fillId="10" borderId="31" xfId="1" applyFont="1" applyFill="1" applyBorder="1" applyAlignment="1">
      <alignment horizontal="center" vertical="top"/>
    </xf>
    <xf numFmtId="0" fontId="8" fillId="0" borderId="32" xfId="1" applyFont="1" applyBorder="1" applyAlignment="1">
      <alignment horizontal="center"/>
    </xf>
    <xf numFmtId="0" fontId="8" fillId="0" borderId="26" xfId="1" applyFont="1" applyBorder="1" applyAlignment="1">
      <alignment horizontal="center" vertical="top"/>
    </xf>
    <xf numFmtId="0" fontId="14" fillId="8" borderId="28" xfId="1" applyFont="1" applyFill="1" applyBorder="1" applyAlignment="1">
      <alignment horizontal="center" vertical="top"/>
    </xf>
    <xf numFmtId="0" fontId="15" fillId="9" borderId="26" xfId="1" applyFont="1" applyFill="1" applyBorder="1" applyAlignment="1">
      <alignment horizontal="center" vertical="top"/>
    </xf>
    <xf numFmtId="0" fontId="15" fillId="0" borderId="31" xfId="1" applyFont="1" applyBorder="1" applyAlignment="1">
      <alignment horizontal="center" vertical="top"/>
    </xf>
    <xf numFmtId="0" fontId="16" fillId="10" borderId="26" xfId="1" applyFont="1" applyFill="1" applyBorder="1" applyAlignment="1">
      <alignment horizontal="center" vertical="top"/>
    </xf>
    <xf numFmtId="0" fontId="7" fillId="0" borderId="33" xfId="1" applyFont="1" applyBorder="1"/>
    <xf numFmtId="0" fontId="0" fillId="0" borderId="24" xfId="0" applyBorder="1"/>
    <xf numFmtId="0" fontId="8" fillId="11" borderId="24" xfId="0" applyFont="1" applyFill="1" applyBorder="1" applyAlignment="1">
      <alignment vertical="center" wrapText="1"/>
    </xf>
    <xf numFmtId="14" fontId="8" fillId="11" borderId="24" xfId="0" applyNumberFormat="1" applyFont="1" applyFill="1" applyBorder="1" applyAlignment="1">
      <alignment horizontal="center" vertical="center" wrapText="1"/>
    </xf>
    <xf numFmtId="0" fontId="8" fillId="0" borderId="0" xfId="0" applyFont="1" applyAlignment="1">
      <alignment horizontal="left" vertical="top"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9" fillId="2" borderId="13" xfId="1" applyFont="1" applyFill="1" applyBorder="1" applyAlignment="1">
      <alignment horizontal="center"/>
    </xf>
    <xf numFmtId="0" fontId="9" fillId="2" borderId="14" xfId="1" applyFont="1" applyFill="1" applyBorder="1" applyAlignment="1">
      <alignment horizontal="center"/>
    </xf>
    <xf numFmtId="0" fontId="9" fillId="3" borderId="13" xfId="1" applyFont="1" applyFill="1" applyBorder="1" applyAlignment="1">
      <alignment horizontal="center"/>
    </xf>
    <xf numFmtId="0" fontId="9" fillId="3" borderId="14" xfId="1" applyFont="1" applyFill="1" applyBorder="1" applyAlignment="1">
      <alignment horizontal="center"/>
    </xf>
    <xf numFmtId="0" fontId="9" fillId="3" borderId="15" xfId="1" applyFont="1" applyFill="1" applyBorder="1" applyAlignment="1">
      <alignment horizontal="center"/>
    </xf>
    <xf numFmtId="0" fontId="9" fillId="4" borderId="13" xfId="1" applyFont="1" applyFill="1" applyBorder="1" applyAlignment="1">
      <alignment horizontal="center"/>
    </xf>
    <xf numFmtId="0" fontId="9" fillId="4" borderId="14" xfId="1" applyFont="1" applyFill="1" applyBorder="1" applyAlignment="1">
      <alignment horizontal="center"/>
    </xf>
    <xf numFmtId="0" fontId="9" fillId="4" borderId="15" xfId="1" applyFont="1" applyFill="1" applyBorder="1" applyAlignment="1">
      <alignment horizontal="center"/>
    </xf>
    <xf numFmtId="0" fontId="9" fillId="5" borderId="13" xfId="1" applyFont="1" applyFill="1" applyBorder="1" applyAlignment="1">
      <alignment horizontal="center"/>
    </xf>
    <xf numFmtId="0" fontId="9" fillId="5" borderId="14" xfId="1" applyFont="1" applyFill="1" applyBorder="1" applyAlignment="1">
      <alignment horizontal="center"/>
    </xf>
    <xf numFmtId="0" fontId="9" fillId="5" borderId="15" xfId="1" applyFont="1" applyFill="1" applyBorder="1" applyAlignment="1">
      <alignment horizontal="center"/>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cellXfs>
  <cellStyles count="3">
    <cellStyle name="Normal" xfId="0" builtinId="0"/>
    <cellStyle name="Normal 103" xfId="1" xr:uid="{F4180A59-D986-4FD5-ABE8-C1E28E9846B4}"/>
    <cellStyle name="Normal 2" xfId="2" xr:uid="{314E91E9-0F7D-4AFD-A963-EC842A04FD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19</xdr:row>
      <xdr:rowOff>0</xdr:rowOff>
    </xdr:from>
    <xdr:to>
      <xdr:col>14</xdr:col>
      <xdr:colOff>304800</xdr:colOff>
      <xdr:row>20</xdr:row>
      <xdr:rowOff>123825</xdr:rowOff>
    </xdr:to>
    <xdr:sp macro="" textlink="">
      <xdr:nvSpPr>
        <xdr:cNvPr id="2" name="AutoShape 1" descr="Pacific Northwest National Laboratory - Wikipedia">
          <a:extLst>
            <a:ext uri="{FF2B5EF4-FFF2-40B4-BE49-F238E27FC236}">
              <a16:creationId xmlns:a16="http://schemas.microsoft.com/office/drawing/2014/main" id="{AF1EC5D4-8FEF-44A4-9228-8293A44DC926}"/>
            </a:ext>
          </a:extLst>
        </xdr:cNvPr>
        <xdr:cNvSpPr>
          <a:spLocks noChangeAspect="1" noChangeArrowheads="1"/>
        </xdr:cNvSpPr>
      </xdr:nvSpPr>
      <xdr:spPr bwMode="auto">
        <a:xfrm>
          <a:off x="8534400" y="3644900"/>
          <a:ext cx="304800" cy="307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47626</xdr:colOff>
      <xdr:row>21</xdr:row>
      <xdr:rowOff>105277</xdr:rowOff>
    </xdr:from>
    <xdr:to>
      <xdr:col>12</xdr:col>
      <xdr:colOff>552451</xdr:colOff>
      <xdr:row>25</xdr:row>
      <xdr:rowOff>120924</xdr:rowOff>
    </xdr:to>
    <xdr:pic>
      <xdr:nvPicPr>
        <xdr:cNvPr id="3" name="Picture 2">
          <a:extLst>
            <a:ext uri="{FF2B5EF4-FFF2-40B4-BE49-F238E27FC236}">
              <a16:creationId xmlns:a16="http://schemas.microsoft.com/office/drawing/2014/main" id="{58AAD476-B1B9-4D90-8770-4A205279FBCB}"/>
            </a:ext>
          </a:extLst>
        </xdr:cNvPr>
        <xdr:cNvPicPr>
          <a:picLocks noChangeAspect="1"/>
        </xdr:cNvPicPr>
      </xdr:nvPicPr>
      <xdr:blipFill>
        <a:blip xmlns:r="http://schemas.openxmlformats.org/officeDocument/2006/relationships" r:embed="rId1"/>
        <a:stretch>
          <a:fillRect/>
        </a:stretch>
      </xdr:blipFill>
      <xdr:spPr>
        <a:xfrm>
          <a:off x="6143626" y="4118477"/>
          <a:ext cx="1724025" cy="752247"/>
        </a:xfrm>
        <a:prstGeom prst="rect">
          <a:avLst/>
        </a:prstGeom>
      </xdr:spPr>
    </xdr:pic>
    <xdr:clientData/>
  </xdr:twoCellAnchor>
  <xdr:twoCellAnchor editAs="oneCell">
    <xdr:from>
      <xdr:col>6</xdr:col>
      <xdr:colOff>517524</xdr:colOff>
      <xdr:row>23</xdr:row>
      <xdr:rowOff>79374</xdr:rowOff>
    </xdr:from>
    <xdr:to>
      <xdr:col>9</xdr:col>
      <xdr:colOff>505464</xdr:colOff>
      <xdr:row>25</xdr:row>
      <xdr:rowOff>76199</xdr:rowOff>
    </xdr:to>
    <xdr:pic>
      <xdr:nvPicPr>
        <xdr:cNvPr id="4" name="Picture 3" descr="Logotypes | Volpe National Transportation Systems Center">
          <a:extLst>
            <a:ext uri="{FF2B5EF4-FFF2-40B4-BE49-F238E27FC236}">
              <a16:creationId xmlns:a16="http://schemas.microsoft.com/office/drawing/2014/main" id="{AC6A5795-7B0A-41EC-869A-22739D6DF5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75124" y="4460874"/>
          <a:ext cx="1816740" cy="36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206375</xdr:colOff>
      <xdr:row>21</xdr:row>
      <xdr:rowOff>79374</xdr:rowOff>
    </xdr:from>
    <xdr:to>
      <xdr:col>6</xdr:col>
      <xdr:colOff>407904</xdr:colOff>
      <xdr:row>25</xdr:row>
      <xdr:rowOff>126999</xdr:rowOff>
    </xdr:to>
    <xdr:pic>
      <xdr:nvPicPr>
        <xdr:cNvPr id="5" name="Picture 4" descr="About the Joint Office · Joint Office of Energy and Transportation">
          <a:extLst>
            <a:ext uri="{FF2B5EF4-FFF2-40B4-BE49-F238E27FC236}">
              <a16:creationId xmlns:a16="http://schemas.microsoft.com/office/drawing/2014/main" id="{E3D546A4-6A39-4FD3-83FF-B231DA1490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35175" y="4092574"/>
          <a:ext cx="2030329" cy="784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nnl.sharepoint.com/teams/TransmissioninTransportationROWs/Shared%20Documents/Scope/FY25%20Spend%20Plan%20-%2084854-KG.xlsx" TargetMode="External"/><Relationship Id="rId1" Type="http://schemas.openxmlformats.org/officeDocument/2006/relationships/externalLinkPath" Target="/teams/TransmissioninTransportationROWs/Shared%20Documents/Scope/FY25%20Spend%20Plan%20-%2084854-K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Gaps Analysis"/>
      <sheetName val="Proj Mgmt"/>
      <sheetName val="Graph"/>
      <sheetName val="Task 3"/>
      <sheetName val="Task 4"/>
      <sheetName val="Task 5"/>
      <sheetName val="Task 6"/>
      <sheetName val="Task 7"/>
      <sheetName val="Task 8"/>
      <sheetName val="Task 9"/>
      <sheetName val="Task 10"/>
      <sheetName val="Task 11"/>
      <sheetName val="Task 12"/>
      <sheetName val="Task 13"/>
      <sheetName val="Task 14"/>
      <sheetName val="Rates"/>
    </sheetNames>
    <sheetDataSet>
      <sheetData sheetId="0">
        <row r="68">
          <cell r="C68">
            <v>45590</v>
          </cell>
        </row>
      </sheetData>
      <sheetData sheetId="1">
        <row r="4">
          <cell r="A4" t="str">
            <v>FY24 carry-fwd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91">
          <cell r="A791" t="str">
            <v>Travel</v>
          </cell>
        </row>
        <row r="792">
          <cell r="A792" t="str">
            <v>Svc/Equip Centers</v>
          </cell>
        </row>
        <row r="793">
          <cell r="A793" t="str">
            <v>Procurements</v>
          </cell>
        </row>
        <row r="794">
          <cell r="A794" t="str">
            <v>P-Card</v>
          </cell>
        </row>
        <row r="795">
          <cell r="A795" t="str">
            <v>Subcontracts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F517D-161A-4E8E-AE46-D7FB971842C8}">
  <dimension ref="A1:O27"/>
  <sheetViews>
    <sheetView tabSelected="1" topLeftCell="A12" workbookViewId="0">
      <selection activeCell="A27" sqref="A27:M27"/>
    </sheetView>
  </sheetViews>
  <sheetFormatPr defaultRowHeight="14.5" x14ac:dyDescent="0.35"/>
  <cols>
    <col min="14" max="14" width="16.7265625" customWidth="1"/>
    <col min="15" max="15" width="9.453125" bestFit="1" customWidth="1"/>
  </cols>
  <sheetData>
    <row r="1" spans="1:15" x14ac:dyDescent="0.35">
      <c r="A1" s="83" t="s">
        <v>0</v>
      </c>
      <c r="B1" s="83"/>
      <c r="C1" s="83"/>
      <c r="D1" s="83"/>
      <c r="E1" s="83"/>
      <c r="F1" s="83"/>
      <c r="G1" s="83"/>
      <c r="H1" s="83"/>
      <c r="I1" s="83"/>
      <c r="J1" s="83"/>
      <c r="K1" s="83"/>
      <c r="L1" s="83"/>
      <c r="M1" s="83"/>
      <c r="N1" s="80" t="s">
        <v>1</v>
      </c>
      <c r="O1" s="80" t="s">
        <v>2</v>
      </c>
    </row>
    <row r="2" spans="1:15" x14ac:dyDescent="0.35">
      <c r="A2" s="83"/>
      <c r="B2" s="83"/>
      <c r="C2" s="83"/>
      <c r="D2" s="83"/>
      <c r="E2" s="83"/>
      <c r="F2" s="83"/>
      <c r="G2" s="83"/>
      <c r="H2" s="83"/>
      <c r="I2" s="83"/>
      <c r="J2" s="83"/>
      <c r="K2" s="83"/>
      <c r="L2" s="83"/>
      <c r="M2" s="83"/>
      <c r="N2" s="81" t="s">
        <v>3</v>
      </c>
      <c r="O2" s="82">
        <v>45823</v>
      </c>
    </row>
    <row r="3" spans="1:15" x14ac:dyDescent="0.35">
      <c r="A3" s="83"/>
      <c r="B3" s="83"/>
      <c r="C3" s="83"/>
      <c r="D3" s="83"/>
      <c r="E3" s="83"/>
      <c r="F3" s="83"/>
      <c r="G3" s="83"/>
      <c r="H3" s="83"/>
      <c r="I3" s="83"/>
      <c r="J3" s="83"/>
      <c r="K3" s="83"/>
      <c r="L3" s="83"/>
      <c r="M3" s="83"/>
      <c r="N3" s="80"/>
      <c r="O3" s="80"/>
    </row>
    <row r="4" spans="1:15" x14ac:dyDescent="0.35">
      <c r="A4" s="83"/>
      <c r="B4" s="83"/>
      <c r="C4" s="83"/>
      <c r="D4" s="83"/>
      <c r="E4" s="83"/>
      <c r="F4" s="83"/>
      <c r="G4" s="83"/>
      <c r="H4" s="83"/>
      <c r="I4" s="83"/>
      <c r="J4" s="83"/>
      <c r="K4" s="83"/>
      <c r="L4" s="83"/>
      <c r="M4" s="83"/>
      <c r="N4" s="80"/>
      <c r="O4" s="80"/>
    </row>
    <row r="5" spans="1:15" x14ac:dyDescent="0.35">
      <c r="A5" s="83"/>
      <c r="B5" s="83"/>
      <c r="C5" s="83"/>
      <c r="D5" s="83"/>
      <c r="E5" s="83"/>
      <c r="F5" s="83"/>
      <c r="G5" s="83"/>
      <c r="H5" s="83"/>
      <c r="I5" s="83"/>
      <c r="J5" s="83"/>
      <c r="K5" s="83"/>
      <c r="L5" s="83"/>
      <c r="M5" s="83"/>
      <c r="N5" s="80"/>
      <c r="O5" s="80"/>
    </row>
    <row r="6" spans="1:15" x14ac:dyDescent="0.35">
      <c r="A6" s="83"/>
      <c r="B6" s="83"/>
      <c r="C6" s="83"/>
      <c r="D6" s="83"/>
      <c r="E6" s="83"/>
      <c r="F6" s="83"/>
      <c r="G6" s="83"/>
      <c r="H6" s="83"/>
      <c r="I6" s="83"/>
      <c r="J6" s="83"/>
      <c r="K6" s="83"/>
      <c r="L6" s="83"/>
      <c r="M6" s="83"/>
      <c r="N6" s="80"/>
      <c r="O6" s="80"/>
    </row>
    <row r="7" spans="1:15" x14ac:dyDescent="0.35">
      <c r="A7" s="83"/>
      <c r="B7" s="83"/>
      <c r="C7" s="83"/>
      <c r="D7" s="83"/>
      <c r="E7" s="83"/>
      <c r="F7" s="83"/>
      <c r="G7" s="83"/>
      <c r="H7" s="83"/>
      <c r="I7" s="83"/>
      <c r="J7" s="83"/>
      <c r="K7" s="83"/>
      <c r="L7" s="83"/>
      <c r="M7" s="83"/>
      <c r="N7" s="80"/>
      <c r="O7" s="80"/>
    </row>
    <row r="8" spans="1:15" x14ac:dyDescent="0.35">
      <c r="A8" s="83"/>
      <c r="B8" s="83"/>
      <c r="C8" s="83"/>
      <c r="D8" s="83"/>
      <c r="E8" s="83"/>
      <c r="F8" s="83"/>
      <c r="G8" s="83"/>
      <c r="H8" s="83"/>
      <c r="I8" s="83"/>
      <c r="J8" s="83"/>
      <c r="K8" s="83"/>
      <c r="L8" s="83"/>
      <c r="M8" s="83"/>
      <c r="N8" s="80"/>
      <c r="O8" s="80"/>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ht="47" customHeight="1" thickBot="1" x14ac:dyDescent="0.4">
      <c r="A26" s="83"/>
      <c r="B26" s="83"/>
      <c r="C26" s="83"/>
      <c r="D26" s="83"/>
      <c r="E26" s="83"/>
      <c r="F26" s="83"/>
      <c r="G26" s="83"/>
      <c r="H26" s="83"/>
      <c r="I26" s="83"/>
      <c r="J26" s="83"/>
      <c r="K26" s="83"/>
      <c r="L26" s="83"/>
      <c r="M26" s="83"/>
    </row>
    <row r="27" spans="1:13" ht="49" customHeight="1" thickBot="1" x14ac:dyDescent="0.4">
      <c r="A27" s="98" t="s">
        <v>165</v>
      </c>
      <c r="B27" s="99"/>
      <c r="C27" s="99"/>
      <c r="D27" s="99"/>
      <c r="E27" s="99"/>
      <c r="F27" s="99"/>
      <c r="G27" s="99"/>
      <c r="H27" s="99"/>
      <c r="I27" s="99"/>
      <c r="J27" s="99"/>
      <c r="K27" s="99"/>
      <c r="L27" s="99"/>
      <c r="M27" s="100"/>
    </row>
  </sheetData>
  <mergeCells count="2">
    <mergeCell ref="A1:M26"/>
    <mergeCell ref="A27:M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F6575-E1A9-4ED3-BB70-7EF60C838BE1}">
  <dimension ref="A1:J21"/>
  <sheetViews>
    <sheetView zoomScale="70" zoomScaleNormal="70" workbookViewId="0">
      <selection activeCell="G8" sqref="G8"/>
    </sheetView>
  </sheetViews>
  <sheetFormatPr defaultRowHeight="14.5" x14ac:dyDescent="0.35"/>
  <cols>
    <col min="1" max="10" width="18" style="15" customWidth="1"/>
  </cols>
  <sheetData>
    <row r="1" spans="1:10" ht="43.5" customHeight="1" thickBot="1" x14ac:dyDescent="0.4">
      <c r="A1" s="84" t="s">
        <v>4</v>
      </c>
      <c r="B1" s="85"/>
      <c r="C1" s="85"/>
      <c r="D1" s="85"/>
      <c r="E1" s="85"/>
      <c r="F1" s="85"/>
      <c r="G1" s="85"/>
      <c r="H1" s="85"/>
      <c r="I1" s="85"/>
      <c r="J1" s="86"/>
    </row>
    <row r="2" spans="1:10" ht="46.5" customHeight="1" thickBot="1" x14ac:dyDescent="0.4">
      <c r="A2" s="6" t="s">
        <v>5</v>
      </c>
      <c r="B2" s="1" t="s">
        <v>6</v>
      </c>
      <c r="C2" s="1" t="s">
        <v>7</v>
      </c>
      <c r="D2" s="1" t="s">
        <v>8</v>
      </c>
      <c r="E2" s="1" t="s">
        <v>9</v>
      </c>
      <c r="F2" s="1" t="s">
        <v>10</v>
      </c>
      <c r="G2" s="1" t="s">
        <v>11</v>
      </c>
      <c r="H2" s="1" t="s">
        <v>12</v>
      </c>
      <c r="I2" s="1" t="s">
        <v>13</v>
      </c>
      <c r="J2" s="7" t="s">
        <v>14</v>
      </c>
    </row>
    <row r="3" spans="1:10" ht="23.5" thickBot="1" x14ac:dyDescent="0.4">
      <c r="A3" s="8" t="s">
        <v>15</v>
      </c>
      <c r="B3" s="2" t="s">
        <v>16</v>
      </c>
      <c r="C3" s="2" t="s">
        <v>17</v>
      </c>
      <c r="D3" s="2" t="s">
        <v>18</v>
      </c>
      <c r="E3" s="2" t="s">
        <v>19</v>
      </c>
      <c r="F3" s="2" t="s">
        <v>20</v>
      </c>
      <c r="G3" s="2" t="s">
        <v>21</v>
      </c>
      <c r="H3" s="2" t="s">
        <v>22</v>
      </c>
      <c r="I3" s="2" t="s">
        <v>23</v>
      </c>
      <c r="J3" s="9" t="s">
        <v>24</v>
      </c>
    </row>
    <row r="4" spans="1:10" ht="15" thickBot="1" x14ac:dyDescent="0.4">
      <c r="A4" s="10" t="s">
        <v>25</v>
      </c>
      <c r="B4" s="3" t="s">
        <v>26</v>
      </c>
      <c r="C4" s="3" t="s">
        <v>27</v>
      </c>
      <c r="D4" s="4" t="s">
        <v>28</v>
      </c>
      <c r="E4" s="4" t="s">
        <v>19</v>
      </c>
      <c r="F4" s="3" t="s">
        <v>29</v>
      </c>
      <c r="G4" s="3" t="s">
        <v>21</v>
      </c>
      <c r="H4" s="3" t="s">
        <v>30</v>
      </c>
      <c r="I4" s="3" t="s">
        <v>31</v>
      </c>
      <c r="J4" s="11" t="s">
        <v>32</v>
      </c>
    </row>
    <row r="5" spans="1:10" ht="23.5" thickBot="1" x14ac:dyDescent="0.4">
      <c r="A5" s="8" t="s">
        <v>33</v>
      </c>
      <c r="B5" s="2" t="s">
        <v>34</v>
      </c>
      <c r="C5" s="2" t="s">
        <v>35</v>
      </c>
      <c r="D5" s="2">
        <v>525</v>
      </c>
      <c r="E5" s="2" t="s">
        <v>36</v>
      </c>
      <c r="F5" s="2" t="s">
        <v>37</v>
      </c>
      <c r="G5" s="2" t="s">
        <v>21</v>
      </c>
      <c r="H5" s="2" t="s">
        <v>38</v>
      </c>
      <c r="I5" s="2" t="s">
        <v>23</v>
      </c>
      <c r="J5" s="9" t="s">
        <v>39</v>
      </c>
    </row>
    <row r="6" spans="1:10" ht="35" thickBot="1" x14ac:dyDescent="0.4">
      <c r="A6" s="8" t="s">
        <v>40</v>
      </c>
      <c r="B6" s="2" t="s">
        <v>41</v>
      </c>
      <c r="C6" s="2" t="s">
        <v>42</v>
      </c>
      <c r="D6" s="2" t="s">
        <v>43</v>
      </c>
      <c r="E6" s="2" t="s">
        <v>19</v>
      </c>
      <c r="F6" s="2" t="s">
        <v>44</v>
      </c>
      <c r="G6" s="2" t="s">
        <v>21</v>
      </c>
      <c r="H6" s="2" t="s">
        <v>45</v>
      </c>
      <c r="I6" s="2" t="s">
        <v>46</v>
      </c>
      <c r="J6" s="9" t="s">
        <v>47</v>
      </c>
    </row>
    <row r="7" spans="1:10" ht="69.5" thickBot="1" x14ac:dyDescent="0.4">
      <c r="A7" s="10" t="s">
        <v>48</v>
      </c>
      <c r="B7" s="3" t="s">
        <v>49</v>
      </c>
      <c r="C7" s="3" t="s">
        <v>42</v>
      </c>
      <c r="D7" s="3" t="s">
        <v>50</v>
      </c>
      <c r="E7" s="3" t="s">
        <v>19</v>
      </c>
      <c r="F7" s="3" t="s">
        <v>51</v>
      </c>
      <c r="G7" s="3" t="s">
        <v>21</v>
      </c>
      <c r="H7" s="3" t="s">
        <v>45</v>
      </c>
      <c r="I7" s="3" t="s">
        <v>46</v>
      </c>
      <c r="J7" s="11" t="s">
        <v>47</v>
      </c>
    </row>
    <row r="8" spans="1:10" ht="35" thickBot="1" x14ac:dyDescent="0.4">
      <c r="A8" s="10" t="s">
        <v>52</v>
      </c>
      <c r="B8" s="3" t="s">
        <v>53</v>
      </c>
      <c r="C8" s="3" t="s">
        <v>54</v>
      </c>
      <c r="D8" s="3">
        <v>345</v>
      </c>
      <c r="E8" s="3" t="s">
        <v>36</v>
      </c>
      <c r="F8" s="3" t="s">
        <v>55</v>
      </c>
      <c r="G8" s="3" t="s">
        <v>21</v>
      </c>
      <c r="H8" s="3" t="s">
        <v>56</v>
      </c>
      <c r="I8" s="3" t="s">
        <v>23</v>
      </c>
      <c r="J8" s="11" t="s">
        <v>57</v>
      </c>
    </row>
    <row r="9" spans="1:10" ht="23.5" thickBot="1" x14ac:dyDescent="0.4">
      <c r="A9" s="10" t="s">
        <v>58</v>
      </c>
      <c r="B9" s="3" t="s">
        <v>59</v>
      </c>
      <c r="C9" s="3" t="s">
        <v>60</v>
      </c>
      <c r="D9" s="3">
        <v>345</v>
      </c>
      <c r="E9" s="3" t="s">
        <v>36</v>
      </c>
      <c r="F9" s="3" t="s">
        <v>61</v>
      </c>
      <c r="G9" s="3" t="s">
        <v>62</v>
      </c>
      <c r="H9" s="3" t="s">
        <v>63</v>
      </c>
      <c r="I9" s="3" t="s">
        <v>23</v>
      </c>
      <c r="J9" s="11" t="s">
        <v>57</v>
      </c>
    </row>
    <row r="10" spans="1:10" ht="35" thickBot="1" x14ac:dyDescent="0.4">
      <c r="A10" s="8" t="s">
        <v>64</v>
      </c>
      <c r="B10" s="2" t="s">
        <v>65</v>
      </c>
      <c r="C10" s="2" t="s">
        <v>60</v>
      </c>
      <c r="D10" s="2" t="s">
        <v>66</v>
      </c>
      <c r="E10" s="2" t="s">
        <v>19</v>
      </c>
      <c r="F10" s="16" t="s">
        <v>67</v>
      </c>
      <c r="G10" s="2" t="s">
        <v>21</v>
      </c>
      <c r="H10" s="3" t="s">
        <v>56</v>
      </c>
      <c r="I10" s="2" t="s">
        <v>23</v>
      </c>
      <c r="J10" s="9" t="s">
        <v>47</v>
      </c>
    </row>
    <row r="11" spans="1:10" ht="23.5" thickBot="1" x14ac:dyDescent="0.4">
      <c r="A11" s="8" t="s">
        <v>68</v>
      </c>
      <c r="B11" s="2" t="s">
        <v>69</v>
      </c>
      <c r="C11" s="2" t="s">
        <v>70</v>
      </c>
      <c r="D11" s="16" t="s">
        <v>71</v>
      </c>
      <c r="E11" s="16" t="s">
        <v>19</v>
      </c>
      <c r="F11" s="2" t="s">
        <v>72</v>
      </c>
      <c r="G11" s="2" t="s">
        <v>73</v>
      </c>
      <c r="H11" s="2" t="s">
        <v>22</v>
      </c>
      <c r="I11" s="2" t="s">
        <v>31</v>
      </c>
      <c r="J11" s="17" t="s">
        <v>74</v>
      </c>
    </row>
    <row r="12" spans="1:10" ht="35" thickBot="1" x14ac:dyDescent="0.4">
      <c r="A12" s="10" t="s">
        <v>75</v>
      </c>
      <c r="B12" s="3" t="s">
        <v>76</v>
      </c>
      <c r="C12" s="3" t="s">
        <v>77</v>
      </c>
      <c r="D12" s="3" t="s">
        <v>78</v>
      </c>
      <c r="E12" s="3" t="s">
        <v>19</v>
      </c>
      <c r="F12" s="3" t="s">
        <v>79</v>
      </c>
      <c r="G12" s="3" t="s">
        <v>21</v>
      </c>
      <c r="H12" s="3" t="s">
        <v>30</v>
      </c>
      <c r="I12" s="3" t="s">
        <v>80</v>
      </c>
      <c r="J12" s="11" t="s">
        <v>81</v>
      </c>
    </row>
    <row r="13" spans="1:10" ht="35" thickBot="1" x14ac:dyDescent="0.4">
      <c r="A13" s="8" t="s">
        <v>82</v>
      </c>
      <c r="B13" s="2" t="s">
        <v>83</v>
      </c>
      <c r="C13" s="2" t="s">
        <v>84</v>
      </c>
      <c r="D13" s="2" t="s">
        <v>85</v>
      </c>
      <c r="E13" s="2" t="s">
        <v>19</v>
      </c>
      <c r="F13" s="2" t="s">
        <v>86</v>
      </c>
      <c r="G13" s="2" t="s">
        <v>62</v>
      </c>
      <c r="H13" s="2" t="s">
        <v>38</v>
      </c>
      <c r="I13" s="2" t="s">
        <v>46</v>
      </c>
      <c r="J13" s="9" t="s">
        <v>87</v>
      </c>
    </row>
    <row r="14" spans="1:10" ht="23.5" thickBot="1" x14ac:dyDescent="0.4">
      <c r="A14" s="10" t="s">
        <v>88</v>
      </c>
      <c r="B14" s="3" t="s">
        <v>89</v>
      </c>
      <c r="C14" s="3" t="s">
        <v>84</v>
      </c>
      <c r="D14" s="3">
        <v>345</v>
      </c>
      <c r="E14" s="3" t="s">
        <v>36</v>
      </c>
      <c r="F14" s="3" t="s">
        <v>90</v>
      </c>
      <c r="G14" s="3" t="s">
        <v>21</v>
      </c>
      <c r="H14" s="3" t="s">
        <v>56</v>
      </c>
      <c r="I14" s="3" t="s">
        <v>23</v>
      </c>
      <c r="J14" s="11" t="s">
        <v>57</v>
      </c>
    </row>
    <row r="15" spans="1:10" ht="35" thickBot="1" x14ac:dyDescent="0.4">
      <c r="A15" s="8" t="s">
        <v>91</v>
      </c>
      <c r="B15" s="2" t="s">
        <v>92</v>
      </c>
      <c r="C15" s="2" t="s">
        <v>93</v>
      </c>
      <c r="D15" s="16" t="s">
        <v>94</v>
      </c>
      <c r="E15" s="16"/>
      <c r="F15" s="2" t="s">
        <v>95</v>
      </c>
      <c r="G15" s="2" t="s">
        <v>21</v>
      </c>
      <c r="H15" s="2" t="s">
        <v>22</v>
      </c>
      <c r="I15" s="2" t="s">
        <v>23</v>
      </c>
      <c r="J15" s="9" t="s">
        <v>47</v>
      </c>
    </row>
    <row r="16" spans="1:10" ht="35" thickBot="1" x14ac:dyDescent="0.4">
      <c r="A16" s="8" t="s">
        <v>96</v>
      </c>
      <c r="B16" s="2" t="s">
        <v>97</v>
      </c>
      <c r="C16" s="2" t="s">
        <v>98</v>
      </c>
      <c r="D16" s="2" t="s">
        <v>99</v>
      </c>
      <c r="E16" s="2" t="s">
        <v>36</v>
      </c>
      <c r="F16" s="2" t="s">
        <v>100</v>
      </c>
      <c r="G16" s="2" t="s">
        <v>21</v>
      </c>
      <c r="H16" s="2" t="s">
        <v>38</v>
      </c>
      <c r="I16" s="2" t="s">
        <v>23</v>
      </c>
      <c r="J16" s="9" t="s">
        <v>57</v>
      </c>
    </row>
    <row r="17" spans="1:10" ht="23.5" thickBot="1" x14ac:dyDescent="0.4">
      <c r="A17" s="10" t="s">
        <v>101</v>
      </c>
      <c r="B17" s="3" t="s">
        <v>102</v>
      </c>
      <c r="C17" s="3" t="s">
        <v>103</v>
      </c>
      <c r="D17" s="5" t="s">
        <v>28</v>
      </c>
      <c r="E17" s="5" t="s">
        <v>19</v>
      </c>
      <c r="F17" s="3" t="s">
        <v>104</v>
      </c>
      <c r="G17" s="3" t="s">
        <v>21</v>
      </c>
      <c r="H17" s="3" t="s">
        <v>30</v>
      </c>
      <c r="I17" s="3" t="s">
        <v>105</v>
      </c>
      <c r="J17" s="11" t="s">
        <v>47</v>
      </c>
    </row>
    <row r="18" spans="1:10" ht="35" thickBot="1" x14ac:dyDescent="0.4">
      <c r="A18" s="8" t="s">
        <v>106</v>
      </c>
      <c r="B18" s="2" t="s">
        <v>107</v>
      </c>
      <c r="C18" s="2" t="s">
        <v>108</v>
      </c>
      <c r="D18" s="2" t="s">
        <v>66</v>
      </c>
      <c r="E18" s="2" t="s">
        <v>19</v>
      </c>
      <c r="F18" s="2" t="s">
        <v>109</v>
      </c>
      <c r="G18" s="2" t="s">
        <v>21</v>
      </c>
      <c r="H18" s="2" t="s">
        <v>22</v>
      </c>
      <c r="I18" s="2" t="s">
        <v>46</v>
      </c>
      <c r="J18" s="9" t="s">
        <v>47</v>
      </c>
    </row>
    <row r="19" spans="1:10" ht="46.5" thickBot="1" x14ac:dyDescent="0.4">
      <c r="A19" s="10" t="s">
        <v>110</v>
      </c>
      <c r="B19" s="3" t="s">
        <v>111</v>
      </c>
      <c r="C19" s="3" t="s">
        <v>112</v>
      </c>
      <c r="D19" s="3" t="s">
        <v>85</v>
      </c>
      <c r="E19" s="3" t="s">
        <v>19</v>
      </c>
      <c r="F19" s="3" t="s">
        <v>113</v>
      </c>
      <c r="G19" s="3" t="s">
        <v>21</v>
      </c>
      <c r="H19" s="3" t="s">
        <v>45</v>
      </c>
      <c r="I19" s="3" t="s">
        <v>46</v>
      </c>
      <c r="J19" s="11" t="s">
        <v>47</v>
      </c>
    </row>
    <row r="20" spans="1:10" ht="35" thickBot="1" x14ac:dyDescent="0.4">
      <c r="A20" s="10" t="s">
        <v>114</v>
      </c>
      <c r="B20" s="3" t="s">
        <v>115</v>
      </c>
      <c r="C20" s="3" t="s">
        <v>112</v>
      </c>
      <c r="D20" s="3" t="s">
        <v>50</v>
      </c>
      <c r="E20" s="3" t="s">
        <v>19</v>
      </c>
      <c r="F20" s="3" t="s">
        <v>116</v>
      </c>
      <c r="G20" s="3" t="s">
        <v>21</v>
      </c>
      <c r="H20" s="3" t="s">
        <v>22</v>
      </c>
      <c r="I20" s="3" t="s">
        <v>46</v>
      </c>
      <c r="J20" s="11" t="s">
        <v>47</v>
      </c>
    </row>
    <row r="21" spans="1:10" ht="34.5" x14ac:dyDescent="0.35">
      <c r="A21" s="12" t="s">
        <v>117</v>
      </c>
      <c r="B21" s="13" t="s">
        <v>118</v>
      </c>
      <c r="C21" s="13" t="s">
        <v>119</v>
      </c>
      <c r="D21" s="13" t="s">
        <v>66</v>
      </c>
      <c r="E21" s="13" t="s">
        <v>19</v>
      </c>
      <c r="F21" s="13" t="s">
        <v>120</v>
      </c>
      <c r="G21" s="13" t="s">
        <v>121</v>
      </c>
      <c r="H21" s="13" t="s">
        <v>22</v>
      </c>
      <c r="I21" s="13" t="s">
        <v>46</v>
      </c>
      <c r="J21" s="14" t="s">
        <v>122</v>
      </c>
    </row>
  </sheetData>
  <sheetProtection algorithmName="SHA-512" hashValue="iRoEtDktNiREay7nYiOdmsxpecZgT32OzjHjdr6EXzkfhRA7Tcyt514IPoGDi7q0rhIf87d637oX/lsBfqZXBw==" saltValue="jbC1IawYeVtJKGqlscIazQ==" spinCount="100000" sheet="1" objects="1" scenarios="1" formatCells="0" formatColumns="0" formatRows="0" autoFilter="0" pivotTables="0"/>
  <autoFilter ref="A2:J21" xr:uid="{D4DF6575-E1A9-4ED3-BB70-7EF60C838BE1}">
    <sortState xmlns:xlrd2="http://schemas.microsoft.com/office/spreadsheetml/2017/richdata2" ref="A3:J21">
      <sortCondition ref="C2:C21"/>
    </sortState>
  </autoFilter>
  <mergeCells count="1">
    <mergeCell ref="A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7BB7E-9C2C-4CB8-83CE-DEA4ABF1F980}">
  <dimension ref="B1:P26"/>
  <sheetViews>
    <sheetView showGridLines="0" zoomScale="80" zoomScaleNormal="80" workbookViewId="0">
      <selection activeCell="B2" sqref="B2:P24"/>
    </sheetView>
  </sheetViews>
  <sheetFormatPr defaultColWidth="8.7265625" defaultRowHeight="14.5" x14ac:dyDescent="0.35"/>
  <cols>
    <col min="1" max="1" width="2.453125" style="19" customWidth="1"/>
    <col min="2" max="2" width="49.54296875" style="18" customWidth="1"/>
    <col min="3" max="3" width="7.54296875" style="19" customWidth="1"/>
    <col min="4" max="4" width="5.54296875" style="19" customWidth="1"/>
    <col min="5" max="5" width="6.453125" style="19" customWidth="1"/>
    <col min="6" max="6" width="4.54296875" style="19" bestFit="1" customWidth="1"/>
    <col min="7" max="7" width="5.81640625" style="19" bestFit="1" customWidth="1"/>
    <col min="8" max="8" width="5.453125" style="19" customWidth="1"/>
    <col min="9" max="9" width="5.1796875" style="19" bestFit="1" customWidth="1"/>
    <col min="10" max="10" width="4.1796875" style="19" bestFit="1" customWidth="1"/>
    <col min="11" max="11" width="4.54296875" style="19" bestFit="1" customWidth="1"/>
    <col min="12" max="12" width="12.1796875" style="19" bestFit="1" customWidth="1"/>
    <col min="13" max="13" width="12.54296875" style="19" bestFit="1" customWidth="1"/>
    <col min="14" max="14" width="10.26953125" style="19" customWidth="1"/>
    <col min="15" max="15" width="10.453125" style="19" bestFit="1" customWidth="1"/>
    <col min="16" max="16" width="14.1796875" style="19" customWidth="1"/>
    <col min="17" max="16384" width="8.7265625" style="19"/>
  </cols>
  <sheetData>
    <row r="1" spans="2:16" ht="15" thickBot="1" x14ac:dyDescent="0.4"/>
    <row r="2" spans="2:16" ht="15" thickBot="1" x14ac:dyDescent="0.4">
      <c r="B2" s="20"/>
      <c r="C2" s="21"/>
      <c r="D2" s="87" t="s">
        <v>9</v>
      </c>
      <c r="E2" s="88"/>
      <c r="F2" s="89" t="s">
        <v>123</v>
      </c>
      <c r="G2" s="90"/>
      <c r="H2" s="91"/>
      <c r="I2" s="92" t="s">
        <v>124</v>
      </c>
      <c r="J2" s="93"/>
      <c r="K2" s="94"/>
      <c r="L2" s="95" t="s">
        <v>125</v>
      </c>
      <c r="M2" s="96"/>
      <c r="N2" s="96"/>
      <c r="O2" s="97"/>
      <c r="P2" s="22" t="s">
        <v>126</v>
      </c>
    </row>
    <row r="3" spans="2:16" ht="15" thickBot="1" x14ac:dyDescent="0.4">
      <c r="B3" s="23" t="s">
        <v>127</v>
      </c>
      <c r="C3" s="24" t="s">
        <v>128</v>
      </c>
      <c r="D3" s="25" t="s">
        <v>19</v>
      </c>
      <c r="E3" s="26" t="s">
        <v>36</v>
      </c>
      <c r="F3" s="28" t="s">
        <v>129</v>
      </c>
      <c r="G3" s="26" t="s">
        <v>130</v>
      </c>
      <c r="H3" s="27" t="s">
        <v>131</v>
      </c>
      <c r="I3" s="28" t="s">
        <v>132</v>
      </c>
      <c r="J3" s="26" t="s">
        <v>133</v>
      </c>
      <c r="K3" s="27" t="s">
        <v>131</v>
      </c>
      <c r="L3" s="28" t="s">
        <v>134</v>
      </c>
      <c r="M3" s="26" t="s">
        <v>135</v>
      </c>
      <c r="N3" s="26" t="s">
        <v>136</v>
      </c>
      <c r="O3" s="29" t="s">
        <v>137</v>
      </c>
      <c r="P3" s="30" t="s">
        <v>138</v>
      </c>
    </row>
    <row r="4" spans="2:16" x14ac:dyDescent="0.35">
      <c r="B4" s="60" t="s">
        <v>15</v>
      </c>
      <c r="C4" s="61" t="s">
        <v>139</v>
      </c>
      <c r="D4" s="62" t="s">
        <v>19</v>
      </c>
      <c r="E4" s="63"/>
      <c r="F4" s="74"/>
      <c r="G4" s="75" t="s">
        <v>130</v>
      </c>
      <c r="H4" s="64"/>
      <c r="I4" s="76" t="s">
        <v>132</v>
      </c>
      <c r="J4" s="63"/>
      <c r="K4" s="64"/>
      <c r="L4" s="78" t="s">
        <v>140</v>
      </c>
      <c r="M4" s="63"/>
      <c r="N4" s="63"/>
      <c r="O4" s="64"/>
      <c r="P4" s="65">
        <v>4</v>
      </c>
    </row>
    <row r="5" spans="2:16" x14ac:dyDescent="0.35">
      <c r="B5" s="31" t="s">
        <v>25</v>
      </c>
      <c r="C5" s="32" t="s">
        <v>141</v>
      </c>
      <c r="D5" s="33" t="s">
        <v>19</v>
      </c>
      <c r="E5" s="34"/>
      <c r="F5" s="36"/>
      <c r="G5" s="37" t="s">
        <v>130</v>
      </c>
      <c r="H5" s="35"/>
      <c r="I5" s="38" t="s">
        <v>132</v>
      </c>
      <c r="J5" s="34"/>
      <c r="K5" s="35"/>
      <c r="L5" s="39"/>
      <c r="M5" s="34"/>
      <c r="N5" s="40" t="s">
        <v>142</v>
      </c>
      <c r="O5" s="35"/>
      <c r="P5" s="41">
        <v>1</v>
      </c>
    </row>
    <row r="6" spans="2:16" x14ac:dyDescent="0.35">
      <c r="B6" s="31" t="s">
        <v>33</v>
      </c>
      <c r="C6" s="32" t="s">
        <v>143</v>
      </c>
      <c r="D6" s="42"/>
      <c r="E6" s="43" t="s">
        <v>144</v>
      </c>
      <c r="F6" s="36"/>
      <c r="G6" s="37" t="s">
        <v>130</v>
      </c>
      <c r="H6" s="35"/>
      <c r="I6" s="38" t="s">
        <v>132</v>
      </c>
      <c r="J6" s="34"/>
      <c r="K6" s="35"/>
      <c r="L6" s="39"/>
      <c r="M6" s="40" t="s">
        <v>145</v>
      </c>
      <c r="N6" s="34"/>
      <c r="O6" s="35"/>
      <c r="P6" s="41">
        <v>350</v>
      </c>
    </row>
    <row r="7" spans="2:16" x14ac:dyDescent="0.35">
      <c r="B7" s="31" t="s">
        <v>40</v>
      </c>
      <c r="C7" s="32" t="s">
        <v>146</v>
      </c>
      <c r="D7" s="33" t="s">
        <v>19</v>
      </c>
      <c r="E7" s="34"/>
      <c r="F7" s="44" t="s">
        <v>129</v>
      </c>
      <c r="G7" s="34"/>
      <c r="H7" s="35"/>
      <c r="I7" s="38" t="s">
        <v>132</v>
      </c>
      <c r="J7" s="34"/>
      <c r="K7" s="35"/>
      <c r="L7" s="39"/>
      <c r="M7" s="34"/>
      <c r="N7" s="40" t="s">
        <v>142</v>
      </c>
      <c r="O7" s="35"/>
      <c r="P7" s="41">
        <v>27</v>
      </c>
    </row>
    <row r="8" spans="2:16" x14ac:dyDescent="0.35">
      <c r="B8" s="31" t="s">
        <v>48</v>
      </c>
      <c r="C8" s="32" t="s">
        <v>146</v>
      </c>
      <c r="D8" s="33" t="s">
        <v>19</v>
      </c>
      <c r="E8" s="34"/>
      <c r="F8" s="44" t="s">
        <v>129</v>
      </c>
      <c r="G8" s="34"/>
      <c r="H8" s="35"/>
      <c r="I8" s="38" t="s">
        <v>132</v>
      </c>
      <c r="J8" s="34"/>
      <c r="K8" s="35"/>
      <c r="L8" s="39"/>
      <c r="M8" s="34"/>
      <c r="N8" s="40" t="s">
        <v>142</v>
      </c>
      <c r="O8" s="35"/>
      <c r="P8" s="41">
        <v>140</v>
      </c>
    </row>
    <row r="9" spans="2:16" x14ac:dyDescent="0.35">
      <c r="B9" s="31" t="s">
        <v>75</v>
      </c>
      <c r="C9" s="32" t="s">
        <v>147</v>
      </c>
      <c r="D9" s="33" t="s">
        <v>19</v>
      </c>
      <c r="E9" s="34"/>
      <c r="F9" s="44" t="s">
        <v>129</v>
      </c>
      <c r="G9" s="34"/>
      <c r="H9" s="35"/>
      <c r="I9" s="38" t="s">
        <v>132</v>
      </c>
      <c r="J9" s="34"/>
      <c r="K9" s="35"/>
      <c r="L9" s="39"/>
      <c r="M9" s="34"/>
      <c r="N9" s="40" t="s">
        <v>142</v>
      </c>
      <c r="O9" s="35"/>
      <c r="P9" s="41">
        <v>16</v>
      </c>
    </row>
    <row r="10" spans="2:16" x14ac:dyDescent="0.35">
      <c r="B10" s="31" t="s">
        <v>148</v>
      </c>
      <c r="C10" s="32" t="s">
        <v>149</v>
      </c>
      <c r="D10" s="36"/>
      <c r="E10" s="43" t="s">
        <v>144</v>
      </c>
      <c r="F10" s="36"/>
      <c r="G10" s="37" t="s">
        <v>130</v>
      </c>
      <c r="H10" s="35"/>
      <c r="I10" s="38" t="s">
        <v>132</v>
      </c>
      <c r="J10" s="45"/>
      <c r="K10" s="32"/>
      <c r="L10" s="39"/>
      <c r="M10" s="34"/>
      <c r="N10" s="34"/>
      <c r="O10" s="46" t="s">
        <v>150</v>
      </c>
      <c r="P10" s="41">
        <v>192</v>
      </c>
    </row>
    <row r="11" spans="2:16" x14ac:dyDescent="0.35">
      <c r="B11" s="31" t="s">
        <v>151</v>
      </c>
      <c r="C11" s="32" t="s">
        <v>152</v>
      </c>
      <c r="D11" s="36"/>
      <c r="E11" s="43" t="s">
        <v>144</v>
      </c>
      <c r="F11" s="36"/>
      <c r="G11" s="37" t="s">
        <v>130</v>
      </c>
      <c r="H11" s="35"/>
      <c r="I11" s="47"/>
      <c r="J11" s="48" t="s">
        <v>133</v>
      </c>
      <c r="K11" s="32"/>
      <c r="L11" s="39"/>
      <c r="M11" s="40" t="s">
        <v>145</v>
      </c>
      <c r="N11" s="34"/>
      <c r="O11" s="35"/>
      <c r="P11" s="41">
        <v>336</v>
      </c>
    </row>
    <row r="12" spans="2:16" x14ac:dyDescent="0.35">
      <c r="B12" s="31" t="s">
        <v>64</v>
      </c>
      <c r="C12" s="32" t="s">
        <v>152</v>
      </c>
      <c r="D12" s="33" t="s">
        <v>19</v>
      </c>
      <c r="E12" s="34"/>
      <c r="F12" s="36"/>
      <c r="G12" s="37" t="s">
        <v>130</v>
      </c>
      <c r="H12" s="35"/>
      <c r="I12" s="38" t="s">
        <v>132</v>
      </c>
      <c r="J12" s="34"/>
      <c r="K12" s="35"/>
      <c r="L12" s="39"/>
      <c r="M12" s="34"/>
      <c r="N12" s="34"/>
      <c r="O12" s="46" t="s">
        <v>150</v>
      </c>
      <c r="P12" s="41">
        <v>175</v>
      </c>
    </row>
    <row r="13" spans="2:16" x14ac:dyDescent="0.35">
      <c r="B13" s="31" t="s">
        <v>68</v>
      </c>
      <c r="C13" s="32" t="s">
        <v>152</v>
      </c>
      <c r="D13" s="33" t="s">
        <v>19</v>
      </c>
      <c r="E13" s="34"/>
      <c r="F13" s="36"/>
      <c r="G13" s="37" t="s">
        <v>130</v>
      </c>
      <c r="H13" s="35"/>
      <c r="I13" s="47"/>
      <c r="J13" s="34"/>
      <c r="K13" s="49" t="s">
        <v>131</v>
      </c>
      <c r="L13" s="50" t="s">
        <v>140</v>
      </c>
      <c r="M13" s="34"/>
      <c r="N13" s="34"/>
      <c r="O13" s="35"/>
      <c r="P13" s="41">
        <v>4</v>
      </c>
    </row>
    <row r="14" spans="2:16" x14ac:dyDescent="0.35">
      <c r="B14" s="31" t="s">
        <v>153</v>
      </c>
      <c r="C14" s="32" t="s">
        <v>154</v>
      </c>
      <c r="D14" s="33" t="s">
        <v>19</v>
      </c>
      <c r="E14" s="34"/>
      <c r="F14" s="44" t="s">
        <v>129</v>
      </c>
      <c r="G14" s="34"/>
      <c r="H14" s="35"/>
      <c r="I14" s="47"/>
      <c r="J14" s="48" t="s">
        <v>133</v>
      </c>
      <c r="K14" s="35"/>
      <c r="L14" s="39"/>
      <c r="M14" s="40" t="s">
        <v>145</v>
      </c>
      <c r="N14" s="34"/>
      <c r="O14" s="35"/>
      <c r="P14" s="41">
        <v>18</v>
      </c>
    </row>
    <row r="15" spans="2:16" x14ac:dyDescent="0.35">
      <c r="B15" s="31" t="s">
        <v>155</v>
      </c>
      <c r="C15" s="32" t="s">
        <v>154</v>
      </c>
      <c r="D15" s="36"/>
      <c r="E15" s="43" t="s">
        <v>144</v>
      </c>
      <c r="F15" s="36"/>
      <c r="G15" s="37" t="s">
        <v>130</v>
      </c>
      <c r="H15" s="35"/>
      <c r="I15" s="38" t="s">
        <v>132</v>
      </c>
      <c r="J15" s="34"/>
      <c r="K15" s="35"/>
      <c r="L15" s="39"/>
      <c r="M15" s="34"/>
      <c r="N15" s="34"/>
      <c r="O15" s="46" t="s">
        <v>150</v>
      </c>
      <c r="P15" s="41">
        <v>73</v>
      </c>
    </row>
    <row r="16" spans="2:16" x14ac:dyDescent="0.35">
      <c r="B16" s="31" t="s">
        <v>156</v>
      </c>
      <c r="C16" s="32" t="s">
        <v>157</v>
      </c>
      <c r="D16" s="51"/>
      <c r="E16" s="52"/>
      <c r="F16" s="36"/>
      <c r="G16" s="37" t="s">
        <v>130</v>
      </c>
      <c r="H16" s="35"/>
      <c r="I16" s="38" t="s">
        <v>132</v>
      </c>
      <c r="J16" s="34"/>
      <c r="K16" s="35"/>
      <c r="L16" s="50" t="s">
        <v>140</v>
      </c>
      <c r="M16" s="34"/>
      <c r="N16" s="34"/>
      <c r="O16" s="35"/>
      <c r="P16" s="41">
        <v>35</v>
      </c>
    </row>
    <row r="17" spans="2:16" x14ac:dyDescent="0.35">
      <c r="B17" s="31" t="s">
        <v>101</v>
      </c>
      <c r="C17" s="32" t="s">
        <v>158</v>
      </c>
      <c r="D17" s="33" t="s">
        <v>19</v>
      </c>
      <c r="E17" s="34"/>
      <c r="F17" s="36"/>
      <c r="G17" s="34"/>
      <c r="H17" s="53" t="s">
        <v>131</v>
      </c>
      <c r="I17" s="38" t="s">
        <v>132</v>
      </c>
      <c r="J17" s="34"/>
      <c r="K17" s="35"/>
      <c r="L17" s="39"/>
      <c r="M17" s="34"/>
      <c r="N17" s="40" t="s">
        <v>142</v>
      </c>
      <c r="O17" s="35"/>
      <c r="P17" s="41">
        <v>5</v>
      </c>
    </row>
    <row r="18" spans="2:16" x14ac:dyDescent="0.35">
      <c r="B18" s="31" t="s">
        <v>159</v>
      </c>
      <c r="C18" s="32" t="s">
        <v>160</v>
      </c>
      <c r="D18" s="36"/>
      <c r="E18" s="43" t="s">
        <v>144</v>
      </c>
      <c r="F18" s="36"/>
      <c r="G18" s="37" t="s">
        <v>130</v>
      </c>
      <c r="H18" s="35"/>
      <c r="I18" s="38" t="s">
        <v>132</v>
      </c>
      <c r="J18" s="34"/>
      <c r="K18" s="35"/>
      <c r="L18" s="39"/>
      <c r="M18" s="40" t="s">
        <v>145</v>
      </c>
      <c r="N18" s="34"/>
      <c r="O18" s="35"/>
      <c r="P18" s="41">
        <v>154</v>
      </c>
    </row>
    <row r="19" spans="2:16" x14ac:dyDescent="0.35">
      <c r="B19" s="31" t="s">
        <v>106</v>
      </c>
      <c r="C19" s="32" t="s">
        <v>161</v>
      </c>
      <c r="D19" s="33" t="s">
        <v>19</v>
      </c>
      <c r="E19" s="34"/>
      <c r="F19" s="44" t="s">
        <v>129</v>
      </c>
      <c r="G19" s="34"/>
      <c r="H19" s="35"/>
      <c r="I19" s="38" t="s">
        <v>132</v>
      </c>
      <c r="J19" s="34"/>
      <c r="K19" s="35"/>
      <c r="L19" s="50" t="s">
        <v>140</v>
      </c>
      <c r="M19" s="34"/>
      <c r="N19" s="34"/>
      <c r="O19" s="35"/>
      <c r="P19" s="41">
        <v>180</v>
      </c>
    </row>
    <row r="20" spans="2:16" x14ac:dyDescent="0.35">
      <c r="B20" s="31" t="s">
        <v>110</v>
      </c>
      <c r="C20" s="32" t="s">
        <v>161</v>
      </c>
      <c r="D20" s="33" t="s">
        <v>19</v>
      </c>
      <c r="E20" s="34"/>
      <c r="F20" s="44" t="s">
        <v>129</v>
      </c>
      <c r="G20" s="34"/>
      <c r="H20" s="35"/>
      <c r="I20" s="38" t="s">
        <v>132</v>
      </c>
      <c r="J20" s="34"/>
      <c r="K20" s="35"/>
      <c r="L20" s="39"/>
      <c r="M20" s="34"/>
      <c r="N20" s="40" t="s">
        <v>142</v>
      </c>
      <c r="O20" s="35"/>
      <c r="P20" s="41">
        <v>15</v>
      </c>
    </row>
    <row r="21" spans="2:16" x14ac:dyDescent="0.35">
      <c r="B21" s="31" t="s">
        <v>114</v>
      </c>
      <c r="C21" s="32" t="s">
        <v>161</v>
      </c>
      <c r="D21" s="33" t="s">
        <v>19</v>
      </c>
      <c r="E21" s="34"/>
      <c r="F21" s="44" t="s">
        <v>129</v>
      </c>
      <c r="G21" s="34"/>
      <c r="H21" s="35"/>
      <c r="I21" s="38" t="s">
        <v>132</v>
      </c>
      <c r="J21" s="34"/>
      <c r="K21" s="35"/>
      <c r="L21" s="50" t="s">
        <v>140</v>
      </c>
      <c r="M21" s="34"/>
      <c r="N21" s="34"/>
      <c r="O21" s="35"/>
      <c r="P21" s="41">
        <v>32</v>
      </c>
    </row>
    <row r="22" spans="2:16" ht="15" thickBot="1" x14ac:dyDescent="0.4">
      <c r="B22" s="66" t="s">
        <v>162</v>
      </c>
      <c r="C22" s="67" t="s">
        <v>163</v>
      </c>
      <c r="D22" s="68" t="s">
        <v>19</v>
      </c>
      <c r="E22" s="69"/>
      <c r="F22" s="70" t="s">
        <v>129</v>
      </c>
      <c r="G22" s="69"/>
      <c r="H22" s="69"/>
      <c r="I22" s="77"/>
      <c r="J22" s="69"/>
      <c r="K22" s="71" t="s">
        <v>131</v>
      </c>
      <c r="L22" s="72" t="s">
        <v>140</v>
      </c>
      <c r="M22" s="69"/>
      <c r="N22" s="69"/>
      <c r="O22" s="69"/>
      <c r="P22" s="73">
        <v>102</v>
      </c>
    </row>
    <row r="23" spans="2:16" ht="9.65" customHeight="1" thickBot="1" x14ac:dyDescent="0.4"/>
    <row r="24" spans="2:16" ht="15" thickBot="1" x14ac:dyDescent="0.4">
      <c r="B24" s="79"/>
      <c r="C24" s="59" t="s">
        <v>164</v>
      </c>
      <c r="D24" s="54">
        <f>COUNTIF(D$4:D$22, "AC")</f>
        <v>13</v>
      </c>
      <c r="E24" s="54">
        <f>COUNTIF(E$4:E$22, "DC")</f>
        <v>5</v>
      </c>
      <c r="F24" s="54">
        <f>COUNTIF(F$4:F$22, "Over")</f>
        <v>8</v>
      </c>
      <c r="G24" s="54">
        <f>COUNTIF(G$4:G$22, "Under")</f>
        <v>10</v>
      </c>
      <c r="H24" s="54">
        <f>COUNTIF(H$4:H$22, "Both")</f>
        <v>1</v>
      </c>
      <c r="I24" s="54">
        <f>COUNTIF(I$4:I$22, "Road")</f>
        <v>15</v>
      </c>
      <c r="J24" s="54">
        <f>COUNTIF(J$4:J$22, "Rail")</f>
        <v>2</v>
      </c>
      <c r="K24" s="54">
        <f>COUNTIF(K$4:K$22, "Both")</f>
        <v>2</v>
      </c>
      <c r="L24" s="54">
        <f>COUNTIF(L$4:L$22, "C")</f>
        <v>6</v>
      </c>
      <c r="M24" s="54">
        <f>COUNTIF(M$4:M$22, "NEPA")</f>
        <v>4</v>
      </c>
      <c r="N24" s="54">
        <f>COUNTIF(N$4:N$22, "P")</f>
        <v>6</v>
      </c>
      <c r="O24" s="54">
        <f>COUNTIF(O$4:O$22, "T")</f>
        <v>3</v>
      </c>
      <c r="P24" s="55">
        <f>SUM(P$4:P$22)</f>
        <v>1859</v>
      </c>
    </row>
    <row r="25" spans="2:16" x14ac:dyDescent="0.35">
      <c r="D25" s="56"/>
      <c r="E25" s="56"/>
      <c r="F25" s="58"/>
      <c r="G25" s="56"/>
      <c r="H25" s="56"/>
      <c r="I25" s="56"/>
      <c r="J25" s="56"/>
      <c r="K25" s="56"/>
      <c r="L25" s="56"/>
      <c r="M25" s="56"/>
      <c r="N25" s="56"/>
      <c r="O25" s="56"/>
    </row>
    <row r="26" spans="2:16" x14ac:dyDescent="0.35">
      <c r="G26" s="57"/>
    </row>
  </sheetData>
  <sheetProtection algorithmName="SHA-512" hashValue="IM8cAKEgbrAA7z4+gcyMAw8MglArp21w37GwYXpCMBTTX9MA4K5Lc9XJW9heNFxcEuswYF6ChqA6DVsRbMWcFQ==" saltValue="zWD6EBLw/KUR0Zu3CrHqJg==" spinCount="100000" sheet="1" objects="1" scenarios="1" autoFilter="0"/>
  <autoFilter ref="B3:P3" xr:uid="{0847BB7E-9C2C-4CB8-83CE-DEA4ABF1F980}">
    <sortState xmlns:xlrd2="http://schemas.microsoft.com/office/spreadsheetml/2017/richdata2" ref="B4:P22">
      <sortCondition ref="C3"/>
    </sortState>
  </autoFilter>
  <mergeCells count="4">
    <mergeCell ref="D2:E2"/>
    <mergeCell ref="F2:H2"/>
    <mergeCell ref="I2:K2"/>
    <mergeCell ref="L2:O2"/>
  </mergeCells>
  <conditionalFormatting sqref="P4:P22">
    <cfRule type="dataBar" priority="1">
      <dataBar>
        <cfvo type="min"/>
        <cfvo type="max"/>
        <color rgb="FFFFB628"/>
      </dataBar>
      <extLst>
        <ext xmlns:x14="http://schemas.microsoft.com/office/spreadsheetml/2009/9/main" uri="{B025F937-C7B1-47D3-B67F-A62EFF666E3E}">
          <x14:id>{C1BEF4E3-0F8F-43A1-9961-34B421CB3A47}</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C1BEF4E3-0F8F-43A1-9961-34B421CB3A47}">
            <x14:dataBar minLength="0" maxLength="100" gradient="0">
              <x14:cfvo type="autoMin"/>
              <x14:cfvo type="autoMax"/>
              <x14:negativeFillColor rgb="FFFF0000"/>
              <x14:axisColor rgb="FF000000"/>
            </x14:dataBar>
          </x14:cfRule>
          <xm:sqref>P4:P22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E0C51AA0C9134AA6CF2F5904CF542E" ma:contentTypeVersion="12" ma:contentTypeDescription="Create a new document." ma:contentTypeScope="" ma:versionID="3862c08edcc1c72a65463a577286e2c9">
  <xsd:schema xmlns:xsd="http://www.w3.org/2001/XMLSchema" xmlns:xs="http://www.w3.org/2001/XMLSchema" xmlns:p="http://schemas.microsoft.com/office/2006/metadata/properties" xmlns:ns2="456a9b2f-f871-4843-bba2-15044ef394ce" xmlns:ns3="25dfa5b4-bc86-44ce-b7ec-b3aed1ad4067" targetNamespace="http://schemas.microsoft.com/office/2006/metadata/properties" ma:root="true" ma:fieldsID="dbac698d4bb8c2c39d75edd5b7100117" ns2:_="" ns3:_="">
    <xsd:import namespace="456a9b2f-f871-4843-bba2-15044ef394ce"/>
    <xsd:import namespace="25dfa5b4-bc86-44ce-b7ec-b3aed1ad40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6a9b2f-f871-4843-bba2-15044ef394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60f1aaf-6244-4bb9-9bf9-38bf3738530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dfa5b4-bc86-44ce-b7ec-b3aed1ad40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4e70a67-61e5-4497-ab5d-a0a51dba4ba0}" ma:internalName="TaxCatchAll" ma:showField="CatchAllData" ma:web="25dfa5b4-bc86-44ce-b7ec-b3aed1ad40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6a9b2f-f871-4843-bba2-15044ef394ce">
      <Terms xmlns="http://schemas.microsoft.com/office/infopath/2007/PartnerControls"/>
    </lcf76f155ced4ddcb4097134ff3c332f>
    <TaxCatchAll xmlns="25dfa5b4-bc86-44ce-b7ec-b3aed1ad4067" xsi:nil="true"/>
  </documentManagement>
</p:properties>
</file>

<file path=customXml/itemProps1.xml><?xml version="1.0" encoding="utf-8"?>
<ds:datastoreItem xmlns:ds="http://schemas.openxmlformats.org/officeDocument/2006/customXml" ds:itemID="{09AAF647-62B4-4A65-9673-F476AAAED9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6a9b2f-f871-4843-bba2-15044ef394ce"/>
    <ds:schemaRef ds:uri="25dfa5b4-bc86-44ce-b7ec-b3aed1ad4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74E683-9BED-4763-93E0-B29C5E097BCD}">
  <ds:schemaRefs>
    <ds:schemaRef ds:uri="http://schemas.microsoft.com/sharepoint/v3/contenttype/forms"/>
  </ds:schemaRefs>
</ds:datastoreItem>
</file>

<file path=customXml/itemProps3.xml><?xml version="1.0" encoding="utf-8"?>
<ds:datastoreItem xmlns:ds="http://schemas.openxmlformats.org/officeDocument/2006/customXml" ds:itemID="{276C30F4-E395-4108-A3AA-090C9E538F57}">
  <ds:schemaRefs>
    <ds:schemaRef ds:uri="http://schemas.microsoft.com/office/2006/metadata/properties"/>
    <ds:schemaRef ds:uri="http://schemas.microsoft.com/office/2006/documentManagement/types"/>
    <ds:schemaRef ds:uri="http://www.w3.org/XML/1998/namespace"/>
    <ds:schemaRef ds:uri="http://purl.org/dc/dcmitype/"/>
    <ds:schemaRef ds:uri="http://purl.org/dc/elements/1.1/"/>
    <ds:schemaRef ds:uri="http://schemas.openxmlformats.org/package/2006/metadata/core-properties"/>
    <ds:schemaRef ds:uri="http://schemas.microsoft.com/office/infopath/2007/PartnerControls"/>
    <ds:schemaRef ds:uri="25dfa5b4-bc86-44ce-b7ec-b3aed1ad4067"/>
    <ds:schemaRef ds:uri="456a9b2f-f871-4843-bba2-15044ef394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TxROW Project List</vt:lpstr>
      <vt:lpstr>Visual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Vanessa</dc:creator>
  <cp:keywords/>
  <dc:description/>
  <cp:lastModifiedBy>Gordon, Kelly L</cp:lastModifiedBy>
  <cp:revision/>
  <dcterms:created xsi:type="dcterms:W3CDTF">2025-05-23T16:05:54Z</dcterms:created>
  <dcterms:modified xsi:type="dcterms:W3CDTF">2025-08-18T20:03:08Z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0x0101008DE0C51AA0C9134AA6CF2F5904CF542E</vt:lpwstr>
  </property>
  <property fmtid="{D5CDD505-2E9C-101B-9397-08002B2CF9AE}" pid="3" name="MediaServiceImageTags">
    <vt:lpwstr/>
  </property>
</Properties>
</file>